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75" windowWidth="14535" windowHeight="9930" activeTab="2"/>
  </bookViews>
  <sheets>
    <sheet name="取り説" sheetId="1" r:id="rId1"/>
    <sheet name="入力シート" sheetId="2" r:id="rId2"/>
    <sheet name="参加申込（表）" sheetId="3" r:id="rId3"/>
    <sheet name="参加申込（裏）" sheetId="4" r:id="rId4"/>
    <sheet name="表・スケルトン" sheetId="5" r:id="rId5"/>
    <sheet name="表・データ" sheetId="6" r:id="rId6"/>
    <sheet name="裏・スケルトン" sheetId="7" r:id="rId7"/>
    <sheet name="裏・データ" sheetId="8" r:id="rId8"/>
  </sheets>
  <definedNames>
    <definedName name="_xlnm.Print_Area" localSheetId="2">'参加申込（表）'!$A$1:$AP$39</definedName>
  </definedNames>
  <calcPr fullCalcOnLoad="1"/>
</workbook>
</file>

<file path=xl/sharedStrings.xml><?xml version="1.0" encoding="utf-8"?>
<sst xmlns="http://schemas.openxmlformats.org/spreadsheetml/2006/main" count="492" uniqueCount="244">
  <si>
    <t>国内</t>
  </si>
  <si>
    <t>国際</t>
  </si>
  <si>
    <t>Ａ・Ｂ・Ｃ</t>
  </si>
  <si>
    <t>性別</t>
  </si>
  <si>
    <t>血液型</t>
  </si>
  <si>
    <t>Rh</t>
  </si>
  <si>
    <t>+</t>
  </si>
  <si>
    <t>-</t>
  </si>
  <si>
    <t>男・女</t>
  </si>
  <si>
    <t>クラブ</t>
  </si>
  <si>
    <t>〒</t>
  </si>
  <si>
    <t>種別</t>
  </si>
  <si>
    <t>No.</t>
  </si>
  <si>
    <t>地域</t>
  </si>
  <si>
    <t>O</t>
  </si>
  <si>
    <t>普通</t>
  </si>
  <si>
    <t>蜂須賀</t>
  </si>
  <si>
    <t>Ｄ</t>
  </si>
  <si>
    <t>広島</t>
  </si>
  <si>
    <t>島根</t>
  </si>
  <si>
    <t>１位</t>
  </si>
  <si>
    <t>山口</t>
  </si>
  <si>
    <t>Ｆ</t>
  </si>
  <si>
    <t>Ｒ</t>
  </si>
  <si>
    <t>サイズ</t>
  </si>
  <si>
    <t>担当者</t>
  </si>
  <si>
    <t>時         分</t>
  </si>
  <si>
    <t>シートはこのシートを除いて７枚あります。</t>
  </si>
  <si>
    <t>「入力シート」で各項目を入力するとその内容が他のシートへ反映されます。</t>
  </si>
  <si>
    <t>このシートの印刷余白はEPSON の PM-800Cを使って印刷調整されています。</t>
  </si>
  <si>
    <t>その他のプリンタをご使用の場合はそのプリンタにあわせた印刷余白の調整が必要となる場合があります。</t>
  </si>
  <si>
    <t>通常は「参加申込（表）」のシートでオモテ面を、「参加申込（裏）」のシートでウラ面を印刷します。</t>
  </si>
  <si>
    <t>あらかじめ参加申込み書のフォーマット用紙を印刷する場合は「表・スケルトン」と「裏・スケルトン」を印刷してください。</t>
  </si>
  <si>
    <t>このシートを使って作成した申込み用紙にデータを重ねて印刷する場合は「表・データ」「裏・データ」のシートを印刷してください。</t>
  </si>
  <si>
    <t>「表・スケルトン」の印刷余白を調整した場合、「表・データ」のシートも同じ値で調整してください。</t>
  </si>
  <si>
    <t>「裏・スケルトン」の印刷余白を調整した場合、「裏・データ」のシートも同じ値で調整してください。</t>
  </si>
  <si>
    <t>丸で囲む選択項目は必要に応じて各シートで丸図形を選択／移動させてご使用ください。</t>
  </si>
  <si>
    <t>保険の有効期間は保険の開始日をサンプルにのっとって入力してください。終了日は自動で計算します。（閏年対応…のはず）</t>
  </si>
  <si>
    <t>各シートは保護されています。修正する場合は「ツール」メニューの「保護」より「シート保護の解除」を行ってください。</t>
  </si>
  <si>
    <t>表面・入力</t>
  </si>
  <si>
    <t>競技会名称</t>
  </si>
  <si>
    <t>2000蜂須賀ラリーin徳島</t>
  </si>
  <si>
    <t>開催日</t>
  </si>
  <si>
    <t>参加車両名</t>
  </si>
  <si>
    <t>ランサー号</t>
  </si>
  <si>
    <t>ドライバー</t>
  </si>
  <si>
    <t>フリガナ</t>
  </si>
  <si>
    <t>ﾔﾏﾀﾞ ﾀﾛｳ</t>
  </si>
  <si>
    <t>氏名</t>
  </si>
  <si>
    <t>山田 太郎</t>
  </si>
  <si>
    <t>生年月日</t>
  </si>
  <si>
    <t>血液型</t>
  </si>
  <si>
    <t>O</t>
  </si>
  <si>
    <t>クラブ名</t>
  </si>
  <si>
    <t>ラリークラブ</t>
  </si>
  <si>
    <t>郵便番号</t>
  </si>
  <si>
    <t>999-9999</t>
  </si>
  <si>
    <t>住所</t>
  </si>
  <si>
    <t>愛媛県</t>
  </si>
  <si>
    <t>電話番号</t>
  </si>
  <si>
    <t>９９９－９９９－９９９９</t>
  </si>
  <si>
    <t>職業</t>
  </si>
  <si>
    <t>無職</t>
  </si>
  <si>
    <t>免許証種別</t>
  </si>
  <si>
    <t>普通</t>
  </si>
  <si>
    <t>免許証番号</t>
  </si>
  <si>
    <t>123456789012</t>
  </si>
  <si>
    <t>取得年月日</t>
  </si>
  <si>
    <t>地域コード</t>
  </si>
  <si>
    <t>ライセンスNo.</t>
  </si>
  <si>
    <t>12345678012</t>
  </si>
  <si>
    <t>出場経歴</t>
  </si>
  <si>
    <t>蜂須賀</t>
  </si>
  <si>
    <t>Ｄ</t>
  </si>
  <si>
    <t>１位</t>
  </si>
  <si>
    <t>広島</t>
  </si>
  <si>
    <t>Ｄ</t>
  </si>
  <si>
    <t>島根</t>
  </si>
  <si>
    <t>Ｄ</t>
  </si>
  <si>
    <t>山口</t>
  </si>
  <si>
    <t>Ｄ</t>
  </si>
  <si>
    <t>ナビゲーター</t>
  </si>
  <si>
    <t>フリガナ</t>
  </si>
  <si>
    <t>ﾔﾏﾀﾞ ﾊﾅｺ</t>
  </si>
  <si>
    <t>山田 花子</t>
  </si>
  <si>
    <t>123456789012</t>
  </si>
  <si>
    <t>裏面・入力</t>
  </si>
  <si>
    <t>登録番号</t>
  </si>
  <si>
    <t>愛媛500 あ0000</t>
  </si>
  <si>
    <t>通称名</t>
  </si>
  <si>
    <t>ランサー</t>
  </si>
  <si>
    <t>型式</t>
  </si>
  <si>
    <t>E-CE9A</t>
  </si>
  <si>
    <t>排気量</t>
  </si>
  <si>
    <t>JAF登録</t>
  </si>
  <si>
    <t>JM-148</t>
  </si>
  <si>
    <t>タイヤ</t>
  </si>
  <si>
    <t>F・銘柄</t>
  </si>
  <si>
    <t>BS RE460R</t>
  </si>
  <si>
    <t>F・サイズ</t>
  </si>
  <si>
    <t>195/65-R15</t>
  </si>
  <si>
    <t>R・銘柄</t>
  </si>
  <si>
    <t>R・サイズ</t>
  </si>
  <si>
    <t>F・ホイール</t>
  </si>
  <si>
    <t>ハート</t>
  </si>
  <si>
    <t>R・ホイール</t>
  </si>
  <si>
    <t>ハート</t>
  </si>
  <si>
    <t>F・ショック</t>
  </si>
  <si>
    <t>K・Y・B</t>
  </si>
  <si>
    <t>R・ショック</t>
  </si>
  <si>
    <t>F・スプリング</t>
  </si>
  <si>
    <t>キャロッセ</t>
  </si>
  <si>
    <t>R・スプリング</t>
  </si>
  <si>
    <t>ステアリング</t>
  </si>
  <si>
    <t>ナルディ</t>
  </si>
  <si>
    <t>ヘッドランプバルブ</t>
  </si>
  <si>
    <t>ノーマル</t>
  </si>
  <si>
    <t>ラリーコンピュータ</t>
  </si>
  <si>
    <t>JX555Exp</t>
  </si>
  <si>
    <t>乗車定員</t>
  </si>
  <si>
    <t>保険会社</t>
  </si>
  <si>
    <t>あやしい保険屋</t>
  </si>
  <si>
    <t>保険期間（開始）</t>
  </si>
  <si>
    <t>証券No.</t>
  </si>
  <si>
    <t>123456780123</t>
  </si>
  <si>
    <t>対人賠償額</t>
  </si>
  <si>
    <t>無制限</t>
  </si>
  <si>
    <t>中国・四国地区ラリー競技</t>
  </si>
  <si>
    <t>統一参加申込書</t>
  </si>
  <si>
    <t>年</t>
  </si>
  <si>
    <t>月</t>
  </si>
  <si>
    <t>日</t>
  </si>
  <si>
    <t>クラス</t>
  </si>
  <si>
    <t>ゼッケン</t>
  </si>
  <si>
    <t>～</t>
  </si>
  <si>
    <t>競技運転者（ﾄﾞﾗｲﾊﾞｰ及びﾅﾋﾞｹﾞｰﾀｰ）をかねる場合は不要です。</t>
  </si>
  <si>
    <t>参加ライセンスNO.</t>
  </si>
  <si>
    <t>クラブ印</t>
  </si>
  <si>
    <t>参加者氏名</t>
  </si>
  <si>
    <t>国内</t>
  </si>
  <si>
    <t>国際</t>
  </si>
  <si>
    <t>参加車両名</t>
  </si>
  <si>
    <t>（20字以内で記入）</t>
  </si>
  <si>
    <t>ドライバー</t>
  </si>
  <si>
    <t>フリガナ</t>
  </si>
  <si>
    <t>性別</t>
  </si>
  <si>
    <t>男・女</t>
  </si>
  <si>
    <t>ドライバーの出場経歴</t>
  </si>
  <si>
    <t>Rh</t>
  </si>
  <si>
    <t>クラブ</t>
  </si>
  <si>
    <t>年/月</t>
  </si>
  <si>
    <t>格式</t>
  </si>
  <si>
    <t>順位</t>
  </si>
  <si>
    <t>+</t>
  </si>
  <si>
    <t>-</t>
  </si>
  <si>
    <t>現住所</t>
  </si>
  <si>
    <t>〒</t>
  </si>
  <si>
    <t>職業又は</t>
  </si>
  <si>
    <t>勤務先</t>
  </si>
  <si>
    <t>運転</t>
  </si>
  <si>
    <t>種別</t>
  </si>
  <si>
    <t>No.</t>
  </si>
  <si>
    <t>免許証</t>
  </si>
  <si>
    <t>競技</t>
  </si>
  <si>
    <t>Ａ・Ｂ・Ｃ</t>
  </si>
  <si>
    <t>地域</t>
  </si>
  <si>
    <t>No.</t>
  </si>
  <si>
    <t>ライセンス</t>
  </si>
  <si>
    <t>ナビゲーター</t>
  </si>
  <si>
    <t>フリガナ</t>
  </si>
  <si>
    <t>ナビゲーターの出場経歴</t>
  </si>
  <si>
    <t>主催者記入欄</t>
  </si>
  <si>
    <t>受付日</t>
  </si>
  <si>
    <t>受付No.</t>
  </si>
  <si>
    <t>参加料</t>
  </si>
  <si>
    <t>保  険</t>
  </si>
  <si>
    <t>＊コピー使用は可。（但し、サイズの変更は不可とする）</t>
  </si>
  <si>
    <t>車輌申告書</t>
  </si>
  <si>
    <t>車検員記入欄</t>
  </si>
  <si>
    <t>登録番号</t>
  </si>
  <si>
    <t>ゼッケン</t>
  </si>
  <si>
    <t>車検結果</t>
  </si>
  <si>
    <t>合格</t>
  </si>
  <si>
    <t>過給器</t>
  </si>
  <si>
    <t>有・無</t>
  </si>
  <si>
    <t>JAF公認</t>
  </si>
  <si>
    <t>不合格</t>
  </si>
  <si>
    <t>タイヤ</t>
  </si>
  <si>
    <t>Ｆ</t>
  </si>
  <si>
    <t>銘柄</t>
  </si>
  <si>
    <t>　</t>
  </si>
  <si>
    <t>車　検　項　目</t>
  </si>
  <si>
    <t>合否</t>
  </si>
  <si>
    <t>Ｒ</t>
  </si>
  <si>
    <t>ライセンス</t>
  </si>
  <si>
    <t>運転免許証</t>
  </si>
  <si>
    <t>サイズ</t>
  </si>
  <si>
    <t>車検証</t>
  </si>
  <si>
    <t>ラリー保険</t>
  </si>
  <si>
    <t>タイヤホイール</t>
  </si>
  <si>
    <t>灯火類</t>
  </si>
  <si>
    <t>服装</t>
  </si>
  <si>
    <t>消化器</t>
  </si>
  <si>
    <t>シャーシ関係</t>
  </si>
  <si>
    <t>ショックアブソーバー</t>
  </si>
  <si>
    <t>ロールバー</t>
  </si>
  <si>
    <t>シートベルト</t>
  </si>
  <si>
    <t>ヘルメット</t>
  </si>
  <si>
    <t>非常用信号灯</t>
  </si>
  <si>
    <t>スプリング</t>
  </si>
  <si>
    <t>三角停止版</t>
  </si>
  <si>
    <t>けん引ロープ</t>
  </si>
  <si>
    <t>赤色灯</t>
  </si>
  <si>
    <t>救急薬品</t>
  </si>
  <si>
    <t>ステアリングホイール</t>
  </si>
  <si>
    <t>ヘッドランプバルブ</t>
  </si>
  <si>
    <t>＊主催者で加入＊</t>
  </si>
  <si>
    <t>ラリーコンピューター</t>
  </si>
  <si>
    <t>改造車検</t>
  </si>
  <si>
    <t>タイプ</t>
  </si>
  <si>
    <t>補助前照灯の取付内容</t>
  </si>
  <si>
    <t>取り付けの有無</t>
  </si>
  <si>
    <t>有　　　・　　　無</t>
  </si>
  <si>
    <t>明るさ</t>
  </si>
  <si>
    <t>１万カンデラ以下・１万カンデラ以上</t>
  </si>
  <si>
    <t>金　額</t>
  </si>
  <si>
    <t>誓　　約　　書</t>
  </si>
  <si>
    <t xml:space="preserve">  私は本大会特別規則ならびに国際スポーツ法典および国内競技規則の規定に同意いたします。また、競技参加にあたり関連して起こった死亡、負傷、その他の事故で私自身および同乗者、私の登録したサービス員の受けた損害について、決してJAF、オーガナイザー、大会役員、係員、大会関係者ならびにほかの競技者などに対して非難したり、追求したり、損害賠償を要求しないことを誓約いたします。万一私が事故を引き起こした場合、事故に起因するすべての損害賠償を負うことを誓約いたします。尚、このことは事故が前記主催団体、または大会係員の手違いなどに起因する場合であっても変わりありません。また、競技運転者は国内競技規則及び本競技会特別規則を熟知しており、本大会についての標準能力を持っていることならびに参加車輌についてもコース及びスピードに対して適格であり、かつ競技が可能であることを誓約いたします。</t>
  </si>
  <si>
    <t>＊参加者で加入＊</t>
  </si>
  <si>
    <t>保険期間</t>
  </si>
  <si>
    <t>参加者署名</t>
  </si>
  <si>
    <t>印</t>
  </si>
  <si>
    <t>親権者署名（20才未満の場合）</t>
  </si>
  <si>
    <t>Dr.署名</t>
  </si>
  <si>
    <t>Nv.署名</t>
  </si>
  <si>
    <t>担当者</t>
  </si>
  <si>
    <t>時         分</t>
  </si>
  <si>
    <t>　</t>
  </si>
  <si>
    <t>2004.3.17 修正</t>
  </si>
  <si>
    <t>チェック項目追加</t>
  </si>
  <si>
    <t>分類</t>
  </si>
  <si>
    <t>RB･RJ･RN</t>
  </si>
  <si>
    <t>FA･FB･FC･A･B･C</t>
  </si>
  <si>
    <t>サインボード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</si>
</sst>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ＨＧｺﾞｼｯｸE-PRO"/>
      <family val="3"/>
    </font>
    <font>
      <sz val="6"/>
      <name val="ＭＳ Ｐゴシック"/>
      <family val="3"/>
    </font>
    <font>
      <sz val="11"/>
      <name val="ＭＳ Ｐゴシック"/>
      <family val="3"/>
    </font>
    <font>
      <sz val="11"/>
      <name val="ＭＳ ゴシック"/>
      <family val="3"/>
    </font>
    <font>
      <sz val="16"/>
      <name val="ＭＳ ゴシック"/>
      <family val="3"/>
    </font>
    <font>
      <sz val="14"/>
      <name val="ＭＳ ゴシック"/>
      <family val="3"/>
    </font>
    <font>
      <sz val="22"/>
      <name val="ＭＳ ゴシック"/>
      <family val="3"/>
    </font>
    <font>
      <sz val="8"/>
      <name val="ＭＳ ゴシック"/>
      <family val="3"/>
    </font>
    <font>
      <sz val="12"/>
      <name val="ＭＳ ゴシック"/>
      <family val="3"/>
    </font>
    <font>
      <sz val="6"/>
      <name val="ＭＳ ゴシック"/>
      <family val="3"/>
    </font>
    <font>
      <sz val="18"/>
      <name val="ＭＳ ゴシック"/>
      <family val="3"/>
    </font>
    <font>
      <sz val="9"/>
      <name val="ＭＳ ゴシック"/>
      <family val="3"/>
    </font>
    <font>
      <sz val="10"/>
      <name val="ＭＳ ゴシック"/>
      <family val="3"/>
    </font>
    <font>
      <sz val="7"/>
      <name val="ＭＳ ゴシック"/>
      <family val="3"/>
    </font>
  </fonts>
  <fills count="2">
    <fill>
      <patternFill/>
    </fill>
    <fill>
      <patternFill patternType="gray125"/>
    </fill>
  </fills>
  <borders count="9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ashed"/>
      <bottom style="dashed"/>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dashed"/>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dotted"/>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dotted"/>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dotted"/>
      <right style="dotted"/>
      <top>
        <color indexed="63"/>
      </top>
      <bottom style="medium"/>
    </border>
    <border>
      <left style="dotted"/>
      <right style="dotted"/>
      <top style="medium"/>
      <bottom>
        <color indexed="63"/>
      </bottom>
    </border>
    <border>
      <left style="thin"/>
      <right style="thin"/>
      <top>
        <color indexed="63"/>
      </top>
      <bottom>
        <color indexed="63"/>
      </bottom>
    </border>
    <border>
      <left style="dashed"/>
      <right style="dashed"/>
      <top style="dashed"/>
      <bottom style="dashed"/>
    </border>
    <border>
      <left style="dashed"/>
      <right>
        <color indexed="63"/>
      </right>
      <top style="dashed"/>
      <bottom style="dashed"/>
    </border>
    <border>
      <left style="dashed"/>
      <right style="dashed"/>
      <top style="dashed"/>
      <bottom>
        <color indexed="63"/>
      </bottom>
    </border>
    <border>
      <left style="thin"/>
      <right style="thin"/>
      <top style="dashed"/>
      <bottom>
        <color indexed="63"/>
      </bottom>
    </border>
    <border>
      <left style="thin"/>
      <right style="thin"/>
      <top>
        <color indexed="63"/>
      </top>
      <bottom style="dashed"/>
    </border>
    <border>
      <left style="thin"/>
      <right style="dotted"/>
      <top style="thin"/>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style="medium"/>
      <bottom>
        <color indexed="63"/>
      </bottom>
    </border>
    <border>
      <left style="dotted"/>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dotted"/>
      <top style="medium"/>
      <bottom>
        <color indexed="63"/>
      </bottom>
    </border>
    <border>
      <left style="medium"/>
      <right style="dotted"/>
      <top>
        <color indexed="63"/>
      </top>
      <bottom style="medium"/>
    </border>
    <border>
      <left style="thin"/>
      <right style="dotted"/>
      <top>
        <color indexed="63"/>
      </top>
      <bottom style="medium"/>
    </border>
    <border>
      <left style="dotted"/>
      <right>
        <color indexed="63"/>
      </right>
      <top>
        <color indexed="63"/>
      </top>
      <bottom>
        <color indexed="63"/>
      </bottom>
    </border>
    <border>
      <left style="dotted"/>
      <right>
        <color indexed="63"/>
      </right>
      <top>
        <color indexed="63"/>
      </top>
      <bottom style="medium"/>
    </border>
    <border>
      <left style="thin"/>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color indexed="63"/>
      </top>
      <bottom style="medium"/>
    </border>
    <border>
      <left style="thin"/>
      <right style="thin"/>
      <top style="dotted"/>
      <bottom>
        <color indexed="63"/>
      </bottom>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style="dotted"/>
      <right style="thin"/>
      <top>
        <color indexed="63"/>
      </top>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dotted"/>
      <right style="medium"/>
      <top style="thin"/>
      <bottom>
        <color indexed="63"/>
      </bottom>
    </border>
    <border>
      <left style="medium"/>
      <right style="thin"/>
      <top style="thin"/>
      <bottom style="medium"/>
    </border>
    <border>
      <left>
        <color indexed="63"/>
      </left>
      <right style="thin"/>
      <top>
        <color indexed="63"/>
      </top>
      <bottom style="dotted"/>
    </border>
    <border>
      <left style="dotted"/>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xf>
    <xf numFmtId="0" fontId="3" fillId="0" borderId="2" xfId="0" applyFont="1" applyBorder="1" applyAlignment="1">
      <alignment/>
    </xf>
    <xf numFmtId="57" fontId="3" fillId="0" borderId="3" xfId="0" applyNumberFormat="1" applyFont="1" applyBorder="1" applyAlignment="1">
      <alignment/>
    </xf>
    <xf numFmtId="0" fontId="3" fillId="0" borderId="4" xfId="0" applyFont="1" applyBorder="1" applyAlignment="1">
      <alignment horizontal="distributed"/>
    </xf>
    <xf numFmtId="0" fontId="3" fillId="0" borderId="5" xfId="0" applyFont="1" applyBorder="1" applyAlignment="1">
      <alignment/>
    </xf>
    <xf numFmtId="0" fontId="3" fillId="0" borderId="3" xfId="0" applyFont="1" applyBorder="1" applyAlignment="1">
      <alignment/>
    </xf>
    <xf numFmtId="57" fontId="3" fillId="0" borderId="0" xfId="0" applyNumberFormat="1" applyFont="1" applyAlignment="1">
      <alignment/>
    </xf>
    <xf numFmtId="14" fontId="3" fillId="0" borderId="0" xfId="0" applyNumberFormat="1" applyFont="1" applyAlignment="1">
      <alignment/>
    </xf>
    <xf numFmtId="22" fontId="3" fillId="0" borderId="0" xfId="0" applyNumberFormat="1" applyFont="1" applyAlignment="1">
      <alignment/>
    </xf>
    <xf numFmtId="0" fontId="3" fillId="0" borderId="6" xfId="0" applyFont="1" applyBorder="1" applyAlignment="1">
      <alignment/>
    </xf>
    <xf numFmtId="0" fontId="3" fillId="0" borderId="7" xfId="0" applyFont="1" applyBorder="1" applyAlignment="1">
      <alignment/>
    </xf>
    <xf numFmtId="49" fontId="3" fillId="0" borderId="3" xfId="0" applyNumberFormat="1" applyFont="1" applyBorder="1" applyAlignment="1">
      <alignment/>
    </xf>
    <xf numFmtId="49" fontId="3" fillId="0" borderId="6" xfId="0" applyNumberFormat="1" applyFont="1" applyBorder="1" applyAlignment="1">
      <alignment/>
    </xf>
    <xf numFmtId="0" fontId="3" fillId="0" borderId="8" xfId="0" applyFont="1" applyBorder="1" applyAlignment="1">
      <alignment horizontal="distributed"/>
    </xf>
    <xf numFmtId="0" fontId="5" fillId="0" borderId="0" xfId="0" applyFont="1" applyAlignment="1">
      <alignment/>
    </xf>
    <xf numFmtId="0" fontId="3" fillId="0" borderId="3" xfId="0" applyFont="1" applyBorder="1" applyAlignment="1">
      <alignment horizontal="distributed" vertical="center"/>
    </xf>
    <xf numFmtId="0" fontId="6" fillId="0" borderId="0" xfId="0" applyFont="1" applyAlignment="1">
      <alignment/>
    </xf>
    <xf numFmtId="0" fontId="7" fillId="0" borderId="9"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9" fillId="0" borderId="0" xfId="0"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5" fillId="0" borderId="13" xfId="0" applyFont="1" applyBorder="1" applyAlignment="1">
      <alignment/>
    </xf>
    <xf numFmtId="0" fontId="5"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11" fillId="0" borderId="17" xfId="0" applyFont="1" applyBorder="1" applyAlignment="1">
      <alignment horizontal="center"/>
    </xf>
    <xf numFmtId="0" fontId="7" fillId="0" borderId="18" xfId="0" applyFont="1" applyBorder="1" applyAlignment="1">
      <alignment vertical="center"/>
    </xf>
    <xf numFmtId="0" fontId="11" fillId="0" borderId="7" xfId="0" applyFont="1" applyBorder="1" applyAlignment="1">
      <alignment horizontal="center"/>
    </xf>
    <xf numFmtId="0" fontId="11" fillId="0" borderId="19" xfId="0" applyFont="1" applyBorder="1" applyAlignment="1">
      <alignment horizontal="center"/>
    </xf>
    <xf numFmtId="0" fontId="3" fillId="0" borderId="18"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0" fontId="11" fillId="0" borderId="6" xfId="0" applyFont="1" applyBorder="1" applyAlignment="1">
      <alignment horizontal="distributed"/>
    </xf>
    <xf numFmtId="0" fontId="11" fillId="0" borderId="5" xfId="0" applyFont="1" applyBorder="1" applyAlignment="1">
      <alignment horizontal="distributed"/>
    </xf>
    <xf numFmtId="0" fontId="11" fillId="0" borderId="23" xfId="0" applyFont="1" applyBorder="1" applyAlignment="1">
      <alignment horizontal="center"/>
    </xf>
    <xf numFmtId="0" fontId="11" fillId="0" borderId="24" xfId="0" applyFont="1" applyBorder="1" applyAlignment="1">
      <alignment horizontal="distributed"/>
    </xf>
    <xf numFmtId="0" fontId="3" fillId="0" borderId="3" xfId="0" applyFont="1" applyBorder="1" applyAlignment="1">
      <alignment horizontal="center" vertical="center"/>
    </xf>
    <xf numFmtId="0" fontId="10" fillId="0" borderId="0" xfId="0" applyFont="1" applyAlignment="1">
      <alignment/>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0" borderId="3" xfId="0" applyNumberFormat="1" applyFont="1" applyBorder="1" applyAlignment="1">
      <alignment horizontal="right" vertical="center"/>
    </xf>
    <xf numFmtId="0" fontId="7" fillId="0" borderId="3" xfId="0" applyFont="1" applyBorder="1" applyAlignment="1">
      <alignment horizontal="center" vertical="center"/>
    </xf>
    <xf numFmtId="0" fontId="13" fillId="0" borderId="3" xfId="0" applyFont="1" applyBorder="1" applyAlignment="1">
      <alignment horizontal="center" vertical="center"/>
    </xf>
    <xf numFmtId="0" fontId="3" fillId="0" borderId="28" xfId="0" applyFont="1" applyBorder="1" applyAlignment="1">
      <alignment horizontal="center" vertical="center"/>
    </xf>
    <xf numFmtId="0" fontId="12" fillId="0" borderId="3" xfId="0" applyFont="1" applyBorder="1" applyAlignment="1">
      <alignment vertical="center"/>
    </xf>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2" fillId="0" borderId="3" xfId="0" applyFont="1" applyBorder="1" applyAlignment="1">
      <alignment horizontal="center" vertical="center"/>
    </xf>
    <xf numFmtId="0" fontId="3" fillId="0" borderId="12" xfId="0" applyFont="1" applyBorder="1" applyAlignment="1">
      <alignment/>
    </xf>
    <xf numFmtId="0" fontId="3" fillId="0" borderId="12" xfId="0" applyFont="1" applyBorder="1" applyAlignment="1">
      <alignment horizontal="right" vertical="center"/>
    </xf>
    <xf numFmtId="0" fontId="3" fillId="0" borderId="0" xfId="0" applyFont="1" applyAlignment="1">
      <alignment vertical="top" wrapText="1"/>
    </xf>
    <xf numFmtId="0" fontId="9"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10" fillId="0" borderId="0" xfId="0" applyFont="1" applyBorder="1" applyAlignment="1">
      <alignment/>
    </xf>
    <xf numFmtId="0" fontId="7"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center"/>
    </xf>
    <xf numFmtId="0" fontId="12" fillId="0" borderId="0" xfId="0" applyFont="1" applyBorder="1" applyAlignment="1">
      <alignment vertical="center"/>
    </xf>
    <xf numFmtId="0" fontId="11" fillId="0" borderId="0" xfId="0" applyFont="1" applyBorder="1" applyAlignment="1">
      <alignment horizontal="distributed"/>
    </xf>
    <xf numFmtId="0" fontId="3" fillId="0" borderId="0" xfId="0" applyFont="1" applyBorder="1" applyAlignment="1">
      <alignment horizontal="center"/>
    </xf>
    <xf numFmtId="0" fontId="3" fillId="0" borderId="3" xfId="0" applyNumberFormat="1" applyFont="1" applyBorder="1" applyAlignment="1">
      <alignment horizontal="right"/>
    </xf>
    <xf numFmtId="0" fontId="3" fillId="0" borderId="0" xfId="0" applyNumberFormat="1" applyFont="1" applyBorder="1" applyAlignment="1">
      <alignment horizontal="righ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18" xfId="0" applyFont="1" applyBorder="1" applyAlignment="1">
      <alignment/>
    </xf>
    <xf numFmtId="0" fontId="3" fillId="0" borderId="20" xfId="0" applyFont="1" applyBorder="1" applyAlignment="1">
      <alignment/>
    </xf>
    <xf numFmtId="0" fontId="3" fillId="0" borderId="10" xfId="0" applyFont="1" applyBorder="1" applyAlignment="1">
      <alignment/>
    </xf>
    <xf numFmtId="0" fontId="3" fillId="0" borderId="29" xfId="0" applyFont="1" applyBorder="1" applyAlignment="1">
      <alignment/>
    </xf>
    <xf numFmtId="0" fontId="3" fillId="0" borderId="19" xfId="0" applyFont="1" applyBorder="1" applyAlignment="1">
      <alignment/>
    </xf>
    <xf numFmtId="0" fontId="3" fillId="0" borderId="30"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right"/>
    </xf>
    <xf numFmtId="0" fontId="3" fillId="0" borderId="20" xfId="0" applyFont="1" applyBorder="1" applyAlignment="1">
      <alignment horizontal="right"/>
    </xf>
    <xf numFmtId="0" fontId="3" fillId="0" borderId="22" xfId="0" applyFont="1" applyBorder="1" applyAlignment="1">
      <alignment horizontal="right"/>
    </xf>
    <xf numFmtId="0" fontId="3" fillId="0" borderId="19" xfId="0" applyFont="1" applyBorder="1" applyAlignment="1">
      <alignment horizontal="right"/>
    </xf>
    <xf numFmtId="0" fontId="3" fillId="0" borderId="10" xfId="0" applyFont="1" applyBorder="1" applyAlignment="1">
      <alignment horizontal="right"/>
    </xf>
    <xf numFmtId="0" fontId="3" fillId="0" borderId="29" xfId="0" applyFont="1" applyBorder="1" applyAlignment="1">
      <alignment horizontal="right"/>
    </xf>
    <xf numFmtId="0" fontId="3" fillId="0" borderId="1" xfId="0" applyFont="1" applyBorder="1" applyAlignment="1">
      <alignment/>
    </xf>
    <xf numFmtId="0" fontId="3" fillId="0" borderId="2" xfId="0" applyFont="1" applyBorder="1" applyAlignment="1">
      <alignment/>
    </xf>
    <xf numFmtId="0" fontId="3" fillId="0" borderId="6" xfId="0" applyFont="1" applyBorder="1" applyAlignment="1">
      <alignment vertical="center" textRotation="255"/>
    </xf>
    <xf numFmtId="0" fontId="3" fillId="0" borderId="32" xfId="0" applyFont="1" applyBorder="1" applyAlignment="1">
      <alignment/>
    </xf>
    <xf numFmtId="0" fontId="3" fillId="0" borderId="5" xfId="0" applyFont="1" applyBorder="1" applyAlignment="1">
      <alignment/>
    </xf>
    <xf numFmtId="0" fontId="3" fillId="0" borderId="6" xfId="0" applyFont="1" applyBorder="1" applyAlignment="1">
      <alignment horizontal="distributed" vertical="center"/>
    </xf>
    <xf numFmtId="0" fontId="3" fillId="0" borderId="32" xfId="0" applyFont="1" applyBorder="1" applyAlignment="1">
      <alignment vertical="center"/>
    </xf>
    <xf numFmtId="0" fontId="3" fillId="0" borderId="5" xfId="0" applyFont="1" applyBorder="1" applyAlignment="1">
      <alignment vertical="center"/>
    </xf>
    <xf numFmtId="0" fontId="3" fillId="0" borderId="33" xfId="0" applyFont="1" applyBorder="1" applyAlignment="1">
      <alignment horizontal="distributed"/>
    </xf>
    <xf numFmtId="0" fontId="3" fillId="0" borderId="34" xfId="0" applyFont="1" applyBorder="1" applyAlignment="1">
      <alignment/>
    </xf>
    <xf numFmtId="0" fontId="3" fillId="0" borderId="35" xfId="0" applyFont="1" applyBorder="1" applyAlignment="1">
      <alignment horizontal="distributed"/>
    </xf>
    <xf numFmtId="0" fontId="3" fillId="0" borderId="36" xfId="0" applyFont="1" applyBorder="1" applyAlignment="1">
      <alignment horizontal="distributed" vertical="center"/>
    </xf>
    <xf numFmtId="0" fontId="3" fillId="0" borderId="32" xfId="0" applyFont="1" applyBorder="1" applyAlignment="1">
      <alignment horizontal="distributed" vertical="center"/>
    </xf>
    <xf numFmtId="0" fontId="3" fillId="0" borderId="37" xfId="0" applyFont="1" applyBorder="1" applyAlignment="1">
      <alignment horizontal="distributed" vertical="center"/>
    </xf>
    <xf numFmtId="0" fontId="3" fillId="0" borderId="3" xfId="0" applyFont="1" applyBorder="1" applyAlignment="1">
      <alignment horizontal="distributed"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2" xfId="0" applyFont="1" applyBorder="1" applyAlignment="1">
      <alignment/>
    </xf>
    <xf numFmtId="0" fontId="3" fillId="0" borderId="19" xfId="0" applyFont="1" applyBorder="1" applyAlignment="1">
      <alignment horizontal="center"/>
    </xf>
    <xf numFmtId="0" fontId="3" fillId="0" borderId="44" xfId="0" applyFont="1" applyBorder="1" applyAlignment="1">
      <alignment horizontal="center"/>
    </xf>
    <xf numFmtId="0" fontId="7" fillId="0" borderId="18" xfId="0" applyFont="1" applyBorder="1" applyAlignment="1">
      <alignment vertical="center"/>
    </xf>
    <xf numFmtId="0" fontId="7" fillId="0" borderId="7" xfId="0" applyFont="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44" xfId="0" applyFont="1" applyBorder="1" applyAlignment="1">
      <alignment vertical="center"/>
    </xf>
    <xf numFmtId="0" fontId="8" fillId="0" borderId="49" xfId="0" applyFont="1" applyBorder="1" applyAlignment="1">
      <alignment vertical="distributed" textRotation="255"/>
    </xf>
    <xf numFmtId="0" fontId="8" fillId="0" borderId="50" xfId="0" applyFont="1" applyBorder="1" applyAlignment="1">
      <alignment vertical="distributed" textRotation="255"/>
    </xf>
    <xf numFmtId="0" fontId="8" fillId="0" borderId="50" xfId="0" applyFont="1" applyBorder="1" applyAlignment="1">
      <alignment vertical="distributed"/>
    </xf>
    <xf numFmtId="0" fontId="8" fillId="0" borderId="51" xfId="0" applyFont="1" applyBorder="1" applyAlignment="1">
      <alignment vertical="distributed"/>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vertical="center"/>
    </xf>
    <xf numFmtId="0" fontId="3" fillId="0" borderId="44" xfId="0" applyFont="1" applyBorder="1" applyAlignment="1">
      <alignment vertical="center"/>
    </xf>
    <xf numFmtId="0" fontId="3" fillId="0" borderId="5" xfId="0" applyFont="1" applyBorder="1" applyAlignment="1">
      <alignment vertical="center" textRotation="255"/>
    </xf>
    <xf numFmtId="0" fontId="3" fillId="0" borderId="18" xfId="0" applyFont="1" applyBorder="1" applyAlignment="1">
      <alignment horizontal="center"/>
    </xf>
    <xf numFmtId="0" fontId="3" fillId="0" borderId="21" xfId="0" applyFont="1" applyBorder="1" applyAlignment="1">
      <alignment horizont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vertical="center"/>
    </xf>
    <xf numFmtId="0" fontId="7" fillId="0" borderId="57" xfId="0" applyFont="1" applyBorder="1" applyAlignment="1">
      <alignment horizontal="center" vertical="center" textRotation="255"/>
    </xf>
    <xf numFmtId="0" fontId="3" fillId="0" borderId="5" xfId="0" applyFont="1" applyBorder="1" applyAlignment="1">
      <alignment horizontal="center" vertical="center"/>
    </xf>
    <xf numFmtId="0" fontId="7" fillId="0" borderId="57" xfId="0" applyFont="1" applyBorder="1" applyAlignment="1">
      <alignment vertical="center" textRotation="255"/>
    </xf>
    <xf numFmtId="0" fontId="7" fillId="0" borderId="5" xfId="0" applyFont="1" applyBorder="1" applyAlignment="1">
      <alignment vertical="center" textRotation="255"/>
    </xf>
    <xf numFmtId="0" fontId="3" fillId="0" borderId="29" xfId="0" applyFont="1" applyBorder="1" applyAlignment="1">
      <alignment vertical="center"/>
    </xf>
    <xf numFmtId="0" fontId="3" fillId="0" borderId="22"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7"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16" xfId="0" applyFont="1" applyBorder="1" applyAlignment="1">
      <alignment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3" fillId="0" borderId="13" xfId="0" applyFont="1" applyBorder="1" applyAlignment="1">
      <alignment/>
    </xf>
    <xf numFmtId="0" fontId="3" fillId="0" borderId="9"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60"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16" xfId="0" applyFont="1" applyBorder="1" applyAlignment="1">
      <alignment/>
    </xf>
    <xf numFmtId="0" fontId="5" fillId="0" borderId="62" xfId="0" applyFont="1" applyBorder="1" applyAlignment="1">
      <alignment horizontal="distributed" vertical="center"/>
    </xf>
    <xf numFmtId="0" fontId="5" fillId="0" borderId="32" xfId="0" applyFont="1" applyBorder="1" applyAlignment="1">
      <alignment horizontal="distributed" vertical="center"/>
    </xf>
    <xf numFmtId="0" fontId="12" fillId="0" borderId="17" xfId="0" applyFont="1" applyBorder="1" applyAlignment="1">
      <alignment vertical="center" wrapText="1"/>
    </xf>
    <xf numFmtId="0" fontId="12" fillId="0" borderId="63" xfId="0" applyFont="1" applyBorder="1" applyAlignment="1">
      <alignment vertical="center"/>
    </xf>
    <xf numFmtId="0" fontId="12" fillId="0" borderId="64" xfId="0" applyFont="1" applyBorder="1" applyAlignment="1">
      <alignment vertical="center"/>
    </xf>
    <xf numFmtId="0" fontId="9" fillId="0" borderId="57" xfId="0" applyFont="1" applyBorder="1" applyAlignment="1">
      <alignment vertical="center" textRotation="255"/>
    </xf>
    <xf numFmtId="0" fontId="9" fillId="0" borderId="5" xfId="0" applyFont="1" applyBorder="1" applyAlignment="1">
      <alignment vertical="center" textRotation="255"/>
    </xf>
    <xf numFmtId="0" fontId="9" fillId="0" borderId="6" xfId="0" applyFont="1" applyBorder="1" applyAlignment="1">
      <alignment vertical="center" textRotation="255"/>
    </xf>
    <xf numFmtId="0" fontId="9" fillId="0" borderId="32" xfId="0" applyFont="1" applyBorder="1" applyAlignment="1">
      <alignment vertical="center" textRotation="255"/>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19" xfId="0" applyFont="1" applyBorder="1" applyAlignment="1">
      <alignment horizontal="center" vertical="center"/>
    </xf>
    <xf numFmtId="0" fontId="11" fillId="0" borderId="44" xfId="0" applyFont="1" applyBorder="1" applyAlignment="1">
      <alignment horizontal="center" vertical="center"/>
    </xf>
    <xf numFmtId="0" fontId="3" fillId="0" borderId="26" xfId="0" applyFont="1" applyBorder="1" applyAlignment="1">
      <alignment horizontal="distributed" vertical="center"/>
    </xf>
    <xf numFmtId="0" fontId="3" fillId="0" borderId="57" xfId="0" applyFont="1" applyBorder="1" applyAlignment="1">
      <alignment vertical="center" textRotation="255"/>
    </xf>
    <xf numFmtId="0" fontId="7" fillId="0" borderId="6" xfId="0" applyFont="1" applyBorder="1" applyAlignment="1">
      <alignment vertical="center" textRotation="94"/>
    </xf>
    <xf numFmtId="0" fontId="7" fillId="0" borderId="5" xfId="0" applyFont="1" applyBorder="1" applyAlignment="1">
      <alignment vertical="center" textRotation="94"/>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3" fillId="0" borderId="42" xfId="0" applyFont="1" applyBorder="1" applyAlignment="1">
      <alignment horizontal="center" vertical="center" textRotation="94"/>
    </xf>
    <xf numFmtId="0" fontId="3" fillId="0" borderId="43" xfId="0" applyFont="1" applyBorder="1" applyAlignment="1">
      <alignment horizontal="center" vertical="center" textRotation="94"/>
    </xf>
    <xf numFmtId="0" fontId="8" fillId="0" borderId="67" xfId="0" applyFont="1" applyBorder="1" applyAlignment="1">
      <alignment vertical="distributed" textRotation="255"/>
    </xf>
    <xf numFmtId="0" fontId="8" fillId="0" borderId="68" xfId="0" applyFont="1" applyBorder="1" applyAlignment="1">
      <alignment vertical="distributed"/>
    </xf>
    <xf numFmtId="0" fontId="11" fillId="0" borderId="7" xfId="0" applyFont="1" applyBorder="1" applyAlignment="1">
      <alignment horizontal="center" vertical="center"/>
    </xf>
    <xf numFmtId="0" fontId="11" fillId="0" borderId="69" xfId="0" applyFont="1" applyBorder="1" applyAlignment="1">
      <alignment horizontal="center" vertical="center"/>
    </xf>
    <xf numFmtId="57" fontId="3" fillId="0" borderId="7" xfId="0" applyNumberFormat="1" applyFont="1" applyBorder="1" applyAlignment="1">
      <alignment horizontal="center"/>
    </xf>
    <xf numFmtId="57" fontId="3" fillId="0" borderId="0" xfId="0" applyNumberFormat="1" applyFont="1" applyBorder="1" applyAlignment="1">
      <alignment horizontal="center"/>
    </xf>
    <xf numFmtId="57" fontId="3" fillId="0" borderId="60" xfId="0" applyNumberFormat="1" applyFont="1" applyBorder="1" applyAlignment="1">
      <alignment horizontal="center"/>
    </xf>
    <xf numFmtId="57" fontId="3" fillId="0" borderId="19" xfId="0" applyNumberFormat="1" applyFont="1" applyBorder="1" applyAlignment="1">
      <alignment horizontal="center"/>
    </xf>
    <xf numFmtId="57" fontId="3" fillId="0" borderId="10" xfId="0" applyNumberFormat="1" applyFont="1" applyBorder="1" applyAlignment="1">
      <alignment horizontal="center"/>
    </xf>
    <xf numFmtId="57" fontId="3" fillId="0" borderId="29" xfId="0" applyNumberFormat="1" applyFont="1" applyBorder="1" applyAlignment="1">
      <alignment horizontal="center"/>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69"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44" xfId="0" applyFont="1" applyBorder="1" applyAlignment="1">
      <alignment vertical="center"/>
    </xf>
    <xf numFmtId="0" fontId="3" fillId="0" borderId="69" xfId="0" applyFont="1" applyBorder="1" applyAlignment="1">
      <alignmen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4" fillId="0" borderId="61" xfId="0" applyFont="1" applyBorder="1" applyAlignment="1">
      <alignment horizontal="center" vertical="center"/>
    </xf>
    <xf numFmtId="0" fontId="4" fillId="0" borderId="12" xfId="0" applyFont="1" applyBorder="1" applyAlignment="1">
      <alignment horizontal="center" vertical="center"/>
    </xf>
    <xf numFmtId="0" fontId="3" fillId="0" borderId="73" xfId="0" applyFont="1" applyBorder="1" applyAlignment="1">
      <alignment vertical="center"/>
    </xf>
    <xf numFmtId="0" fontId="3" fillId="0" borderId="24" xfId="0" applyFont="1" applyBorder="1" applyAlignment="1">
      <alignment vertical="center" textRotation="255"/>
    </xf>
    <xf numFmtId="0" fontId="3" fillId="0" borderId="74" xfId="0" applyFont="1" applyBorder="1" applyAlignment="1">
      <alignment horizontal="center" vertical="center" textRotation="94"/>
    </xf>
    <xf numFmtId="0" fontId="7" fillId="0" borderId="24" xfId="0" applyFont="1" applyBorder="1" applyAlignment="1">
      <alignment vertical="center" textRotation="94"/>
    </xf>
    <xf numFmtId="0" fontId="11" fillId="0" borderId="27" xfId="0" applyFont="1" applyBorder="1" applyAlignment="1">
      <alignment horizontal="center" vertical="center"/>
    </xf>
    <xf numFmtId="0" fontId="11" fillId="0" borderId="3" xfId="0" applyFont="1" applyBorder="1" applyAlignment="1">
      <alignment horizontal="center" vertical="center"/>
    </xf>
    <xf numFmtId="0" fontId="3" fillId="0" borderId="75" xfId="0" applyFont="1" applyBorder="1" applyAlignment="1">
      <alignment horizontal="distributed" vertical="center"/>
    </xf>
    <xf numFmtId="0" fontId="3" fillId="0" borderId="28" xfId="0" applyFont="1" applyBorder="1" applyAlignment="1">
      <alignment horizontal="distributed" vertical="center"/>
    </xf>
    <xf numFmtId="0" fontId="3" fillId="0" borderId="3" xfId="0" applyFont="1" applyBorder="1" applyAlignment="1">
      <alignment vertical="center"/>
    </xf>
    <xf numFmtId="0" fontId="3" fillId="0" borderId="28"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horizontal="center" vertical="center"/>
    </xf>
    <xf numFmtId="0" fontId="3" fillId="0" borderId="61" xfId="0" applyFont="1" applyBorder="1" applyAlignment="1">
      <alignment horizontal="center"/>
    </xf>
    <xf numFmtId="0" fontId="3" fillId="0" borderId="73" xfId="0" applyFont="1" applyBorder="1" applyAlignment="1">
      <alignment horizontal="center"/>
    </xf>
    <xf numFmtId="0" fontId="11" fillId="0" borderId="79" xfId="0" applyFont="1" applyBorder="1" applyAlignment="1">
      <alignment horizontal="center" vertical="center"/>
    </xf>
    <xf numFmtId="0" fontId="11" fillId="0" borderId="76" xfId="0" applyFont="1" applyBorder="1" applyAlignment="1">
      <alignment horizontal="center" vertical="center"/>
    </xf>
    <xf numFmtId="0" fontId="12" fillId="0" borderId="58" xfId="0" applyFont="1" applyBorder="1" applyAlignment="1">
      <alignment horizontal="left" vertical="center" wrapText="1"/>
    </xf>
    <xf numFmtId="0" fontId="12" fillId="0" borderId="59" xfId="0" applyFont="1" applyBorder="1" applyAlignment="1">
      <alignment horizontal="left" vertical="center"/>
    </xf>
    <xf numFmtId="0" fontId="12" fillId="0" borderId="80" xfId="0" applyFont="1" applyBorder="1" applyAlignment="1">
      <alignment horizontal="left" vertical="center"/>
    </xf>
    <xf numFmtId="0" fontId="3" fillId="0" borderId="81" xfId="0" applyFont="1" applyBorder="1" applyAlignment="1">
      <alignment horizontal="center" vertical="center"/>
    </xf>
    <xf numFmtId="0" fontId="3" fillId="0" borderId="65" xfId="0" applyFont="1" applyBorder="1" applyAlignment="1">
      <alignment horizontal="distributed" vertical="center"/>
    </xf>
    <xf numFmtId="0" fontId="3" fillId="0" borderId="9" xfId="0" applyFont="1" applyBorder="1" applyAlignment="1">
      <alignment horizontal="distributed" vertical="center"/>
    </xf>
    <xf numFmtId="0" fontId="3" fillId="0" borderId="66"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69" xfId="0" applyFont="1" applyBorder="1" applyAlignment="1">
      <alignment horizontal="distributed" vertical="center"/>
    </xf>
    <xf numFmtId="0" fontId="3" fillId="0" borderId="19" xfId="0" applyFont="1" applyBorder="1" applyAlignment="1">
      <alignment horizontal="distributed" vertical="center"/>
    </xf>
    <xf numFmtId="0" fontId="3" fillId="0" borderId="10" xfId="0" applyFont="1" applyBorder="1" applyAlignment="1">
      <alignment horizontal="distributed" vertical="center"/>
    </xf>
    <xf numFmtId="0" fontId="3" fillId="0" borderId="44" xfId="0" applyFont="1" applyBorder="1" applyAlignment="1">
      <alignment horizontal="distributed" vertical="center"/>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82" xfId="0" applyFont="1" applyBorder="1" applyAlignment="1">
      <alignment horizontal="distributed" vertical="center"/>
    </xf>
    <xf numFmtId="0" fontId="3" fillId="0" borderId="3" xfId="0" applyFont="1" applyBorder="1" applyAlignment="1">
      <alignment horizontal="center" vertical="center"/>
    </xf>
    <xf numFmtId="0" fontId="3" fillId="0" borderId="3" xfId="0" applyFont="1" applyBorder="1" applyAlignment="1">
      <alignment/>
    </xf>
    <xf numFmtId="57" fontId="3" fillId="0" borderId="65" xfId="0" applyNumberFormat="1" applyFont="1" applyBorder="1" applyAlignment="1">
      <alignment horizontal="center"/>
    </xf>
    <xf numFmtId="57" fontId="3" fillId="0" borderId="9" xfId="0" applyNumberFormat="1" applyFont="1" applyBorder="1" applyAlignment="1">
      <alignment horizontal="center"/>
    </xf>
    <xf numFmtId="57" fontId="3" fillId="0" borderId="14" xfId="0" applyNumberFormat="1" applyFont="1" applyBorder="1" applyAlignment="1">
      <alignment horizontal="center"/>
    </xf>
    <xf numFmtId="0" fontId="8" fillId="0" borderId="27" xfId="0" applyFont="1" applyBorder="1" applyAlignment="1">
      <alignment horizontal="center" vertical="center"/>
    </xf>
    <xf numFmtId="0" fontId="8" fillId="0" borderId="3" xfId="0" applyFont="1" applyBorder="1" applyAlignment="1">
      <alignment horizontal="center" vertical="center"/>
    </xf>
    <xf numFmtId="0" fontId="8" fillId="0" borderId="28" xfId="0" applyFont="1" applyBorder="1" applyAlignment="1">
      <alignment horizontal="center" vertical="center"/>
    </xf>
    <xf numFmtId="0" fontId="9" fillId="0" borderId="18" xfId="0" applyFont="1" applyBorder="1" applyAlignment="1">
      <alignment vertical="top"/>
    </xf>
    <xf numFmtId="0" fontId="9" fillId="0" borderId="20" xfId="0" applyFont="1" applyBorder="1" applyAlignment="1">
      <alignment vertical="top"/>
    </xf>
    <xf numFmtId="0" fontId="9" fillId="0" borderId="21"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44" xfId="0" applyFont="1" applyBorder="1" applyAlignment="1">
      <alignment vertical="top"/>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75" xfId="0" applyFont="1" applyBorder="1" applyAlignment="1">
      <alignment horizontal="center" vertical="center"/>
    </xf>
    <xf numFmtId="0" fontId="3" fillId="0" borderId="83" xfId="0" applyFont="1" applyBorder="1" applyAlignment="1">
      <alignment horizontal="distributed" vertical="center"/>
    </xf>
    <xf numFmtId="0" fontId="7" fillId="0" borderId="0" xfId="0" applyFont="1" applyAlignment="1">
      <alignment vertical="top" wrapText="1"/>
    </xf>
    <xf numFmtId="0" fontId="8" fillId="0" borderId="79" xfId="0" applyFont="1" applyBorder="1" applyAlignment="1">
      <alignment horizontal="center" vertical="center"/>
    </xf>
    <xf numFmtId="0" fontId="8" fillId="0" borderId="76"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57" fontId="4" fillId="0" borderId="3"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3" fillId="0" borderId="21" xfId="0" applyFont="1" applyBorder="1" applyAlignment="1">
      <alignment horizontal="right"/>
    </xf>
    <xf numFmtId="0" fontId="3" fillId="0" borderId="44" xfId="0" applyFont="1" applyBorder="1" applyAlignment="1">
      <alignment horizontal="right"/>
    </xf>
    <xf numFmtId="0" fontId="3" fillId="0" borderId="27" xfId="0" applyFont="1" applyBorder="1" applyAlignment="1">
      <alignment horizontal="distributed" vertical="center"/>
    </xf>
    <xf numFmtId="0" fontId="3" fillId="0" borderId="79" xfId="0" applyFont="1" applyBorder="1" applyAlignment="1">
      <alignment horizontal="distributed" vertical="center"/>
    </xf>
    <xf numFmtId="0" fontId="3" fillId="0" borderId="76" xfId="0" applyFont="1" applyBorder="1" applyAlignment="1">
      <alignment horizontal="distributed" vertical="center"/>
    </xf>
    <xf numFmtId="0" fontId="3" fillId="0" borderId="28" xfId="0" applyFont="1" applyBorder="1" applyAlignment="1">
      <alignment horizontal="center" vertical="center"/>
    </xf>
    <xf numFmtId="0" fontId="12" fillId="0" borderId="27" xfId="0" applyFont="1" applyBorder="1" applyAlignment="1">
      <alignment horizontal="distributed" vertical="center"/>
    </xf>
    <xf numFmtId="0" fontId="12" fillId="0" borderId="3" xfId="0" applyFont="1" applyBorder="1" applyAlignment="1">
      <alignment horizontal="distributed"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xf>
    <xf numFmtId="0" fontId="3" fillId="0" borderId="44" xfId="0" applyFont="1" applyBorder="1" applyAlignment="1">
      <alignment/>
    </xf>
    <xf numFmtId="0" fontId="3" fillId="0" borderId="1" xfId="0" applyFont="1" applyBorder="1" applyAlignment="1">
      <alignment horizontal="center"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7" fillId="0" borderId="3" xfId="0" applyFont="1" applyBorder="1" applyAlignment="1">
      <alignment vertical="center"/>
    </xf>
    <xf numFmtId="0" fontId="7" fillId="0" borderId="28" xfId="0" applyFont="1" applyBorder="1" applyAlignment="1">
      <alignment vertical="center"/>
    </xf>
    <xf numFmtId="0" fontId="11" fillId="0" borderId="1" xfId="0" applyFont="1" applyBorder="1" applyAlignment="1">
      <alignment vertical="center"/>
    </xf>
    <xf numFmtId="0" fontId="11" fillId="0" borderId="83" xfId="0" applyFont="1" applyBorder="1" applyAlignment="1">
      <alignment vertical="center"/>
    </xf>
    <xf numFmtId="0" fontId="9" fillId="0" borderId="3" xfId="0" applyFont="1" applyBorder="1" applyAlignment="1">
      <alignment vertical="center" textRotation="255"/>
    </xf>
    <xf numFmtId="0" fontId="3" fillId="0" borderId="8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6"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7" fillId="0" borderId="0" xfId="0" applyFont="1" applyBorder="1" applyAlignment="1">
      <alignment horizontal="center" vertical="center" textRotation="255"/>
    </xf>
    <xf numFmtId="0" fontId="3" fillId="0" borderId="0" xfId="0" applyFont="1" applyBorder="1" applyAlignment="1">
      <alignment horizontal="center" vertical="center"/>
    </xf>
    <xf numFmtId="0" fontId="7" fillId="0" borderId="0" xfId="0" applyFont="1" applyBorder="1" applyAlignment="1">
      <alignment vertical="center" textRotation="255"/>
    </xf>
    <xf numFmtId="0" fontId="5" fillId="0" borderId="0" xfId="0" applyFont="1" applyBorder="1" applyAlignment="1">
      <alignment horizontal="center" vertical="center"/>
    </xf>
    <xf numFmtId="0" fontId="3" fillId="0" borderId="0" xfId="0" applyFont="1" applyBorder="1" applyAlignment="1">
      <alignment vertical="center" textRotation="255"/>
    </xf>
    <xf numFmtId="0" fontId="8" fillId="0" borderId="0" xfId="0" applyFont="1" applyBorder="1" applyAlignment="1">
      <alignment horizontal="center" vertical="center" textRotation="255"/>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vertical="center" textRotation="255"/>
    </xf>
    <xf numFmtId="0" fontId="8" fillId="0" borderId="0" xfId="0" applyFont="1" applyBorder="1" applyAlignment="1">
      <alignment/>
    </xf>
    <xf numFmtId="0" fontId="12" fillId="0" borderId="0" xfId="0" applyFont="1" applyBorder="1" applyAlignment="1">
      <alignment vertical="center" wrapText="1"/>
    </xf>
    <xf numFmtId="0" fontId="12" fillId="0" borderId="0" xfId="0" applyFont="1" applyBorder="1" applyAlignment="1">
      <alignment vertical="center"/>
    </xf>
    <xf numFmtId="0" fontId="9" fillId="0" borderId="0" xfId="0" applyFont="1" applyBorder="1" applyAlignment="1">
      <alignment vertical="center" textRotation="255"/>
    </xf>
    <xf numFmtId="0" fontId="11" fillId="0" borderId="0" xfId="0" applyFont="1" applyBorder="1" applyAlignment="1">
      <alignment horizontal="center" vertical="center"/>
    </xf>
    <xf numFmtId="0" fontId="5" fillId="0" borderId="0" xfId="0" applyFont="1" applyBorder="1" applyAlignment="1">
      <alignment horizontal="distributed" vertical="center"/>
    </xf>
    <xf numFmtId="0" fontId="8"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horizontal="center" vertical="center" textRotation="94"/>
    </xf>
    <xf numFmtId="0" fontId="7" fillId="0" borderId="0" xfId="0" applyFont="1" applyBorder="1" applyAlignment="1">
      <alignment vertical="center" textRotation="94"/>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 fillId="0" borderId="20" xfId="0" applyFont="1" applyBorder="1" applyAlignment="1">
      <alignment vertical="top"/>
    </xf>
    <xf numFmtId="0" fontId="3" fillId="0" borderId="21" xfId="0" applyFont="1" applyBorder="1" applyAlignment="1">
      <alignment vertical="top"/>
    </xf>
    <xf numFmtId="0" fontId="3" fillId="0" borderId="19" xfId="0" applyFont="1" applyBorder="1" applyAlignment="1">
      <alignment vertical="top"/>
    </xf>
    <xf numFmtId="0" fontId="3" fillId="0" borderId="10" xfId="0" applyFont="1" applyBorder="1" applyAlignment="1">
      <alignment vertical="top"/>
    </xf>
    <xf numFmtId="0" fontId="3" fillId="0" borderId="44" xfId="0" applyFont="1" applyBorder="1" applyAlignment="1">
      <alignment vertical="top"/>
    </xf>
    <xf numFmtId="0" fontId="12" fillId="0" borderId="79" xfId="0" applyFont="1" applyBorder="1" applyAlignment="1">
      <alignment horizontal="distributed" vertical="center"/>
    </xf>
    <xf numFmtId="0" fontId="12" fillId="0" borderId="76" xfId="0" applyFont="1" applyBorder="1" applyAlignment="1">
      <alignment horizontal="distributed" vertical="center"/>
    </xf>
    <xf numFmtId="0" fontId="8" fillId="0" borderId="0" xfId="0" applyFont="1" applyBorder="1" applyAlignment="1">
      <alignment horizontal="center" vertical="center"/>
    </xf>
    <xf numFmtId="0" fontId="12" fillId="0" borderId="0" xfId="0" applyFont="1" applyBorder="1" applyAlignment="1">
      <alignment horizontal="distributed" vertical="center"/>
    </xf>
    <xf numFmtId="0" fontId="11" fillId="0" borderId="0" xfId="0" applyFont="1" applyBorder="1" applyAlignment="1">
      <alignment vertical="center"/>
    </xf>
    <xf numFmtId="0" fontId="7" fillId="0" borderId="0" xfId="0" applyFont="1" applyBorder="1" applyAlignment="1">
      <alignment vertical="top" wrapText="1"/>
    </xf>
    <xf numFmtId="57"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8" fillId="0" borderId="13" xfId="0" applyFont="1" applyBorder="1" applyAlignment="1">
      <alignment vertical="center"/>
    </xf>
    <xf numFmtId="0" fontId="8" fillId="0" borderId="9" xfId="0" applyFont="1" applyBorder="1" applyAlignment="1">
      <alignment/>
    </xf>
    <xf numFmtId="0" fontId="8" fillId="0" borderId="82" xfId="0" applyFont="1" applyBorder="1" applyAlignment="1">
      <alignment/>
    </xf>
    <xf numFmtId="0" fontId="8" fillId="0" borderId="10" xfId="0" applyFont="1" applyBorder="1" applyAlignment="1">
      <alignment/>
    </xf>
    <xf numFmtId="0" fontId="8" fillId="0" borderId="11" xfId="0" applyFont="1" applyBorder="1" applyAlignment="1">
      <alignment vertical="center"/>
    </xf>
    <xf numFmtId="0" fontId="8" fillId="0" borderId="0" xfId="0" applyFont="1" applyAlignment="1">
      <alignment/>
    </xf>
    <xf numFmtId="0" fontId="8" fillId="0" borderId="15" xfId="0" applyFont="1" applyBorder="1" applyAlignment="1">
      <alignment/>
    </xf>
    <xf numFmtId="0" fontId="8" fillId="0" borderId="12"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1</xdr:row>
      <xdr:rowOff>95250</xdr:rowOff>
    </xdr:from>
    <xdr:to>
      <xdr:col>27</xdr:col>
      <xdr:colOff>161925</xdr:colOff>
      <xdr:row>2</xdr:row>
      <xdr:rowOff>95250</xdr:rowOff>
    </xdr:to>
    <xdr:sp>
      <xdr:nvSpPr>
        <xdr:cNvPr id="1" name="Oval 1"/>
        <xdr:cNvSpPr>
          <a:spLocks/>
        </xdr:cNvSpPr>
      </xdr:nvSpPr>
      <xdr:spPr>
        <a:xfrm>
          <a:off x="7534275" y="42862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30</xdr:col>
      <xdr:colOff>38100</xdr:colOff>
      <xdr:row>1</xdr:row>
      <xdr:rowOff>104775</xdr:rowOff>
    </xdr:from>
    <xdr:to>
      <xdr:col>31</xdr:col>
      <xdr:colOff>19050</xdr:colOff>
      <xdr:row>2</xdr:row>
      <xdr:rowOff>104775</xdr:rowOff>
    </xdr:to>
    <xdr:sp>
      <xdr:nvSpPr>
        <xdr:cNvPr id="2" name="Oval 2"/>
        <xdr:cNvSpPr>
          <a:spLocks/>
        </xdr:cNvSpPr>
      </xdr:nvSpPr>
      <xdr:spPr>
        <a:xfrm>
          <a:off x="8429625" y="438150"/>
          <a:ext cx="238125"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57150</xdr:colOff>
      <xdr:row>12</xdr:row>
      <xdr:rowOff>95250</xdr:rowOff>
    </xdr:from>
    <xdr:to>
      <xdr:col>15</xdr:col>
      <xdr:colOff>200025</xdr:colOff>
      <xdr:row>14</xdr:row>
      <xdr:rowOff>19050</xdr:rowOff>
    </xdr:to>
    <xdr:sp>
      <xdr:nvSpPr>
        <xdr:cNvPr id="3" name="Oval 4"/>
        <xdr:cNvSpPr>
          <a:spLocks/>
        </xdr:cNvSpPr>
      </xdr:nvSpPr>
      <xdr:spPr>
        <a:xfrm>
          <a:off x="4591050" y="2419350"/>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13</xdr:col>
      <xdr:colOff>47625</xdr:colOff>
      <xdr:row>4</xdr:row>
      <xdr:rowOff>19050</xdr:rowOff>
    </xdr:from>
    <xdr:to>
      <xdr:col>14</xdr:col>
      <xdr:colOff>238125</xdr:colOff>
      <xdr:row>4</xdr:row>
      <xdr:rowOff>180975</xdr:rowOff>
    </xdr:to>
    <xdr:sp>
      <xdr:nvSpPr>
        <xdr:cNvPr id="4" name="Oval 5"/>
        <xdr:cNvSpPr>
          <a:spLocks/>
        </xdr:cNvSpPr>
      </xdr:nvSpPr>
      <xdr:spPr>
        <a:xfrm>
          <a:off x="4067175" y="923925"/>
          <a:ext cx="447675"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10</xdr:row>
      <xdr:rowOff>28575</xdr:rowOff>
    </xdr:from>
    <xdr:to>
      <xdr:col>15</xdr:col>
      <xdr:colOff>247650</xdr:colOff>
      <xdr:row>11</xdr:row>
      <xdr:rowOff>57150</xdr:rowOff>
    </xdr:to>
    <xdr:sp>
      <xdr:nvSpPr>
        <xdr:cNvPr id="5" name="Oval 6"/>
        <xdr:cNvSpPr>
          <a:spLocks/>
        </xdr:cNvSpPr>
      </xdr:nvSpPr>
      <xdr:spPr>
        <a:xfrm>
          <a:off x="4533900" y="208597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23</xdr:row>
      <xdr:rowOff>38100</xdr:rowOff>
    </xdr:from>
    <xdr:to>
      <xdr:col>15</xdr:col>
      <xdr:colOff>247650</xdr:colOff>
      <xdr:row>24</xdr:row>
      <xdr:rowOff>57150</xdr:rowOff>
    </xdr:to>
    <xdr:sp>
      <xdr:nvSpPr>
        <xdr:cNvPr id="6" name="Oval 7"/>
        <xdr:cNvSpPr>
          <a:spLocks/>
        </xdr:cNvSpPr>
      </xdr:nvSpPr>
      <xdr:spPr>
        <a:xfrm>
          <a:off x="4533900" y="4476750"/>
          <a:ext cx="24765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66675</xdr:colOff>
      <xdr:row>26</xdr:row>
      <xdr:rowOff>0</xdr:rowOff>
    </xdr:from>
    <xdr:to>
      <xdr:col>15</xdr:col>
      <xdr:colOff>209550</xdr:colOff>
      <xdr:row>27</xdr:row>
      <xdr:rowOff>19050</xdr:rowOff>
    </xdr:to>
    <xdr:sp>
      <xdr:nvSpPr>
        <xdr:cNvPr id="7" name="Oval 9"/>
        <xdr:cNvSpPr>
          <a:spLocks/>
        </xdr:cNvSpPr>
      </xdr:nvSpPr>
      <xdr:spPr>
        <a:xfrm>
          <a:off x="4600575" y="4791075"/>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19050</xdr:colOff>
      <xdr:row>21</xdr:row>
      <xdr:rowOff>19050</xdr:rowOff>
    </xdr:from>
    <xdr:to>
      <xdr:col>3</xdr:col>
      <xdr:colOff>219075</xdr:colOff>
      <xdr:row>22</xdr:row>
      <xdr:rowOff>19050</xdr:rowOff>
    </xdr:to>
    <xdr:sp>
      <xdr:nvSpPr>
        <xdr:cNvPr id="8" name="Oval 10"/>
        <xdr:cNvSpPr>
          <a:spLocks/>
        </xdr:cNvSpPr>
      </xdr:nvSpPr>
      <xdr:spPr>
        <a:xfrm>
          <a:off x="1209675" y="4000500"/>
          <a:ext cx="45720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0</xdr:colOff>
      <xdr:row>21</xdr:row>
      <xdr:rowOff>114300</xdr:rowOff>
    </xdr:from>
    <xdr:to>
      <xdr:col>6</xdr:col>
      <xdr:colOff>19050</xdr:colOff>
      <xdr:row>22</xdr:row>
      <xdr:rowOff>123825</xdr:rowOff>
    </xdr:to>
    <xdr:sp>
      <xdr:nvSpPr>
        <xdr:cNvPr id="9" name="Oval 11"/>
        <xdr:cNvSpPr>
          <a:spLocks/>
        </xdr:cNvSpPr>
      </xdr:nvSpPr>
      <xdr:spPr>
        <a:xfrm>
          <a:off x="1962150" y="4095750"/>
          <a:ext cx="276225"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35</xdr:row>
      <xdr:rowOff>19050</xdr:rowOff>
    </xdr:from>
    <xdr:to>
      <xdr:col>3</xdr:col>
      <xdr:colOff>238125</xdr:colOff>
      <xdr:row>36</xdr:row>
      <xdr:rowOff>9525</xdr:rowOff>
    </xdr:to>
    <xdr:sp>
      <xdr:nvSpPr>
        <xdr:cNvPr id="10" name="Oval 12"/>
        <xdr:cNvSpPr>
          <a:spLocks/>
        </xdr:cNvSpPr>
      </xdr:nvSpPr>
      <xdr:spPr>
        <a:xfrm>
          <a:off x="1238250" y="6610350"/>
          <a:ext cx="447675" cy="2190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0</xdr:colOff>
      <xdr:row>34</xdr:row>
      <xdr:rowOff>123825</xdr:rowOff>
    </xdr:from>
    <xdr:to>
      <xdr:col>10</xdr:col>
      <xdr:colOff>19050</xdr:colOff>
      <xdr:row>35</xdr:row>
      <xdr:rowOff>133350</xdr:rowOff>
    </xdr:to>
    <xdr:sp>
      <xdr:nvSpPr>
        <xdr:cNvPr id="11" name="Oval 14"/>
        <xdr:cNvSpPr>
          <a:spLocks/>
        </xdr:cNvSpPr>
      </xdr:nvSpPr>
      <xdr:spPr>
        <a:xfrm>
          <a:off x="2990850" y="6486525"/>
          <a:ext cx="276225"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25</xdr:row>
      <xdr:rowOff>47625</xdr:rowOff>
    </xdr:from>
    <xdr:to>
      <xdr:col>4</xdr:col>
      <xdr:colOff>485775</xdr:colOff>
      <xdr:row>25</xdr:row>
      <xdr:rowOff>238125</xdr:rowOff>
    </xdr:to>
    <xdr:sp>
      <xdr:nvSpPr>
        <xdr:cNvPr id="1" name="Oval 1"/>
        <xdr:cNvSpPr>
          <a:spLocks/>
        </xdr:cNvSpPr>
      </xdr:nvSpPr>
      <xdr:spPr>
        <a:xfrm>
          <a:off x="3038475" y="67246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257175</xdr:colOff>
      <xdr:row>27</xdr:row>
      <xdr:rowOff>47625</xdr:rowOff>
    </xdr:from>
    <xdr:to>
      <xdr:col>5</xdr:col>
      <xdr:colOff>0</xdr:colOff>
      <xdr:row>27</xdr:row>
      <xdr:rowOff>238125</xdr:rowOff>
    </xdr:to>
    <xdr:sp>
      <xdr:nvSpPr>
        <xdr:cNvPr id="2" name="Oval 2"/>
        <xdr:cNvSpPr>
          <a:spLocks/>
        </xdr:cNvSpPr>
      </xdr:nvSpPr>
      <xdr:spPr>
        <a:xfrm>
          <a:off x="3048000" y="72580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257175</xdr:colOff>
      <xdr:row>29</xdr:row>
      <xdr:rowOff>47625</xdr:rowOff>
    </xdr:from>
    <xdr:to>
      <xdr:col>5</xdr:col>
      <xdr:colOff>0</xdr:colOff>
      <xdr:row>29</xdr:row>
      <xdr:rowOff>238125</xdr:rowOff>
    </xdr:to>
    <xdr:sp>
      <xdr:nvSpPr>
        <xdr:cNvPr id="3" name="Oval 3"/>
        <xdr:cNvSpPr>
          <a:spLocks/>
        </xdr:cNvSpPr>
      </xdr:nvSpPr>
      <xdr:spPr>
        <a:xfrm>
          <a:off x="3048000" y="77914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695325</xdr:colOff>
      <xdr:row>27</xdr:row>
      <xdr:rowOff>57150</xdr:rowOff>
    </xdr:from>
    <xdr:to>
      <xdr:col>9</xdr:col>
      <xdr:colOff>933450</xdr:colOff>
      <xdr:row>27</xdr:row>
      <xdr:rowOff>247650</xdr:rowOff>
    </xdr:to>
    <xdr:sp>
      <xdr:nvSpPr>
        <xdr:cNvPr id="4" name="Oval 4"/>
        <xdr:cNvSpPr>
          <a:spLocks/>
        </xdr:cNvSpPr>
      </xdr:nvSpPr>
      <xdr:spPr>
        <a:xfrm>
          <a:off x="5962650" y="726757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695325</xdr:colOff>
      <xdr:row>29</xdr:row>
      <xdr:rowOff>47625</xdr:rowOff>
    </xdr:from>
    <xdr:to>
      <xdr:col>9</xdr:col>
      <xdr:colOff>933450</xdr:colOff>
      <xdr:row>29</xdr:row>
      <xdr:rowOff>238125</xdr:rowOff>
    </xdr:to>
    <xdr:sp>
      <xdr:nvSpPr>
        <xdr:cNvPr id="5" name="Oval 5"/>
        <xdr:cNvSpPr>
          <a:spLocks/>
        </xdr:cNvSpPr>
      </xdr:nvSpPr>
      <xdr:spPr>
        <a:xfrm>
          <a:off x="5962650" y="77914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xdr:col>
      <xdr:colOff>200025</xdr:colOff>
      <xdr:row>2</xdr:row>
      <xdr:rowOff>19050</xdr:rowOff>
    </xdr:from>
    <xdr:to>
      <xdr:col>3</xdr:col>
      <xdr:colOff>476250</xdr:colOff>
      <xdr:row>2</xdr:row>
      <xdr:rowOff>238125</xdr:rowOff>
    </xdr:to>
    <xdr:sp>
      <xdr:nvSpPr>
        <xdr:cNvPr id="6" name="Oval 6"/>
        <xdr:cNvSpPr>
          <a:spLocks/>
        </xdr:cNvSpPr>
      </xdr:nvSpPr>
      <xdr:spPr>
        <a:xfrm>
          <a:off x="2495550" y="561975"/>
          <a:ext cx="26670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9525</xdr:colOff>
      <xdr:row>16</xdr:row>
      <xdr:rowOff>47625</xdr:rowOff>
    </xdr:from>
    <xdr:to>
      <xdr:col>3</xdr:col>
      <xdr:colOff>161925</xdr:colOff>
      <xdr:row>16</xdr:row>
      <xdr:rowOff>228600</xdr:rowOff>
    </xdr:to>
    <xdr:sp>
      <xdr:nvSpPr>
        <xdr:cNvPr id="7" name="Oval 7"/>
        <xdr:cNvSpPr>
          <a:spLocks/>
        </xdr:cNvSpPr>
      </xdr:nvSpPr>
      <xdr:spPr>
        <a:xfrm>
          <a:off x="1809750" y="4324350"/>
          <a:ext cx="6477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xdr:col>
      <xdr:colOff>342900</xdr:colOff>
      <xdr:row>16</xdr:row>
      <xdr:rowOff>47625</xdr:rowOff>
    </xdr:from>
    <xdr:to>
      <xdr:col>5</xdr:col>
      <xdr:colOff>9525</xdr:colOff>
      <xdr:row>16</xdr:row>
      <xdr:rowOff>228600</xdr:rowOff>
    </xdr:to>
    <xdr:sp>
      <xdr:nvSpPr>
        <xdr:cNvPr id="8" name="Oval 8"/>
        <xdr:cNvSpPr>
          <a:spLocks/>
        </xdr:cNvSpPr>
      </xdr:nvSpPr>
      <xdr:spPr>
        <a:xfrm>
          <a:off x="2638425" y="4324350"/>
          <a:ext cx="6572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400050</xdr:colOff>
      <xdr:row>17</xdr:row>
      <xdr:rowOff>28575</xdr:rowOff>
    </xdr:from>
    <xdr:to>
      <xdr:col>6</xdr:col>
      <xdr:colOff>180975</xdr:colOff>
      <xdr:row>17</xdr:row>
      <xdr:rowOff>247650</xdr:rowOff>
    </xdr:to>
    <xdr:sp>
      <xdr:nvSpPr>
        <xdr:cNvPr id="9" name="Oval 10"/>
        <xdr:cNvSpPr>
          <a:spLocks/>
        </xdr:cNvSpPr>
      </xdr:nvSpPr>
      <xdr:spPr>
        <a:xfrm>
          <a:off x="3686175" y="4572000"/>
          <a:ext cx="2762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7</xdr:col>
      <xdr:colOff>247650</xdr:colOff>
      <xdr:row>18</xdr:row>
      <xdr:rowOff>28575</xdr:rowOff>
    </xdr:from>
    <xdr:to>
      <xdr:col>9</xdr:col>
      <xdr:colOff>781050</xdr:colOff>
      <xdr:row>18</xdr:row>
      <xdr:rowOff>238125</xdr:rowOff>
    </xdr:to>
    <xdr:sp>
      <xdr:nvSpPr>
        <xdr:cNvPr id="10" name="Oval 11"/>
        <xdr:cNvSpPr>
          <a:spLocks/>
        </xdr:cNvSpPr>
      </xdr:nvSpPr>
      <xdr:spPr>
        <a:xfrm>
          <a:off x="4524375" y="4838700"/>
          <a:ext cx="15240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1</xdr:row>
      <xdr:rowOff>95250</xdr:rowOff>
    </xdr:from>
    <xdr:to>
      <xdr:col>22</xdr:col>
      <xdr:colOff>38100</xdr:colOff>
      <xdr:row>2</xdr:row>
      <xdr:rowOff>95250</xdr:rowOff>
    </xdr:to>
    <xdr:sp>
      <xdr:nvSpPr>
        <xdr:cNvPr id="1" name="Oval 1"/>
        <xdr:cNvSpPr>
          <a:spLocks/>
        </xdr:cNvSpPr>
      </xdr:nvSpPr>
      <xdr:spPr>
        <a:xfrm>
          <a:off x="6124575" y="42862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28</xdr:col>
      <xdr:colOff>190500</xdr:colOff>
      <xdr:row>1</xdr:row>
      <xdr:rowOff>104775</xdr:rowOff>
    </xdr:from>
    <xdr:to>
      <xdr:col>29</xdr:col>
      <xdr:colOff>171450</xdr:colOff>
      <xdr:row>2</xdr:row>
      <xdr:rowOff>104775</xdr:rowOff>
    </xdr:to>
    <xdr:sp>
      <xdr:nvSpPr>
        <xdr:cNvPr id="2" name="Oval 2"/>
        <xdr:cNvSpPr>
          <a:spLocks/>
        </xdr:cNvSpPr>
      </xdr:nvSpPr>
      <xdr:spPr>
        <a:xfrm>
          <a:off x="8067675" y="438150"/>
          <a:ext cx="238125"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31</xdr:col>
      <xdr:colOff>38100</xdr:colOff>
      <xdr:row>2</xdr:row>
      <xdr:rowOff>19050</xdr:rowOff>
    </xdr:from>
    <xdr:to>
      <xdr:col>33</xdr:col>
      <xdr:colOff>238125</xdr:colOff>
      <xdr:row>3</xdr:row>
      <xdr:rowOff>0</xdr:rowOff>
    </xdr:to>
    <xdr:sp>
      <xdr:nvSpPr>
        <xdr:cNvPr id="3" name="Oval 3"/>
        <xdr:cNvSpPr>
          <a:spLocks/>
        </xdr:cNvSpPr>
      </xdr:nvSpPr>
      <xdr:spPr>
        <a:xfrm>
          <a:off x="8686800" y="552450"/>
          <a:ext cx="714375"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57150</xdr:colOff>
      <xdr:row>12</xdr:row>
      <xdr:rowOff>95250</xdr:rowOff>
    </xdr:from>
    <xdr:to>
      <xdr:col>15</xdr:col>
      <xdr:colOff>200025</xdr:colOff>
      <xdr:row>14</xdr:row>
      <xdr:rowOff>19050</xdr:rowOff>
    </xdr:to>
    <xdr:sp>
      <xdr:nvSpPr>
        <xdr:cNvPr id="4" name="Oval 4"/>
        <xdr:cNvSpPr>
          <a:spLocks/>
        </xdr:cNvSpPr>
      </xdr:nvSpPr>
      <xdr:spPr>
        <a:xfrm>
          <a:off x="4591050" y="2400300"/>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13</xdr:col>
      <xdr:colOff>47625</xdr:colOff>
      <xdr:row>4</xdr:row>
      <xdr:rowOff>19050</xdr:rowOff>
    </xdr:from>
    <xdr:to>
      <xdr:col>14</xdr:col>
      <xdr:colOff>238125</xdr:colOff>
      <xdr:row>4</xdr:row>
      <xdr:rowOff>180975</xdr:rowOff>
    </xdr:to>
    <xdr:sp>
      <xdr:nvSpPr>
        <xdr:cNvPr id="5" name="Oval 5"/>
        <xdr:cNvSpPr>
          <a:spLocks/>
        </xdr:cNvSpPr>
      </xdr:nvSpPr>
      <xdr:spPr>
        <a:xfrm>
          <a:off x="4067175" y="923925"/>
          <a:ext cx="447675" cy="1619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10</xdr:row>
      <xdr:rowOff>28575</xdr:rowOff>
    </xdr:from>
    <xdr:to>
      <xdr:col>15</xdr:col>
      <xdr:colOff>247650</xdr:colOff>
      <xdr:row>11</xdr:row>
      <xdr:rowOff>57150</xdr:rowOff>
    </xdr:to>
    <xdr:sp>
      <xdr:nvSpPr>
        <xdr:cNvPr id="6" name="Oval 6"/>
        <xdr:cNvSpPr>
          <a:spLocks/>
        </xdr:cNvSpPr>
      </xdr:nvSpPr>
      <xdr:spPr>
        <a:xfrm>
          <a:off x="4533900" y="2066925"/>
          <a:ext cx="247650" cy="2000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0</xdr:colOff>
      <xdr:row>23</xdr:row>
      <xdr:rowOff>38100</xdr:rowOff>
    </xdr:from>
    <xdr:to>
      <xdr:col>15</xdr:col>
      <xdr:colOff>247650</xdr:colOff>
      <xdr:row>24</xdr:row>
      <xdr:rowOff>57150</xdr:rowOff>
    </xdr:to>
    <xdr:sp>
      <xdr:nvSpPr>
        <xdr:cNvPr id="7" name="Oval 7"/>
        <xdr:cNvSpPr>
          <a:spLocks/>
        </xdr:cNvSpPr>
      </xdr:nvSpPr>
      <xdr:spPr>
        <a:xfrm>
          <a:off x="4533900" y="4457700"/>
          <a:ext cx="24765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15</xdr:col>
      <xdr:colOff>66675</xdr:colOff>
      <xdr:row>26</xdr:row>
      <xdr:rowOff>0</xdr:rowOff>
    </xdr:from>
    <xdr:to>
      <xdr:col>15</xdr:col>
      <xdr:colOff>209550</xdr:colOff>
      <xdr:row>27</xdr:row>
      <xdr:rowOff>19050</xdr:rowOff>
    </xdr:to>
    <xdr:sp>
      <xdr:nvSpPr>
        <xdr:cNvPr id="8" name="Oval 8"/>
        <xdr:cNvSpPr>
          <a:spLocks/>
        </xdr:cNvSpPr>
      </xdr:nvSpPr>
      <xdr:spPr>
        <a:xfrm>
          <a:off x="4600575" y="4772025"/>
          <a:ext cx="142875" cy="1143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19050</xdr:colOff>
      <xdr:row>21</xdr:row>
      <xdr:rowOff>19050</xdr:rowOff>
    </xdr:from>
    <xdr:to>
      <xdr:col>3</xdr:col>
      <xdr:colOff>219075</xdr:colOff>
      <xdr:row>22</xdr:row>
      <xdr:rowOff>19050</xdr:rowOff>
    </xdr:to>
    <xdr:sp>
      <xdr:nvSpPr>
        <xdr:cNvPr id="9" name="Oval 9"/>
        <xdr:cNvSpPr>
          <a:spLocks/>
        </xdr:cNvSpPr>
      </xdr:nvSpPr>
      <xdr:spPr>
        <a:xfrm>
          <a:off x="1209675" y="3981450"/>
          <a:ext cx="45720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0</xdr:colOff>
      <xdr:row>21</xdr:row>
      <xdr:rowOff>114300</xdr:rowOff>
    </xdr:from>
    <xdr:to>
      <xdr:col>6</xdr:col>
      <xdr:colOff>19050</xdr:colOff>
      <xdr:row>22</xdr:row>
      <xdr:rowOff>123825</xdr:rowOff>
    </xdr:to>
    <xdr:sp>
      <xdr:nvSpPr>
        <xdr:cNvPr id="10" name="Oval 10"/>
        <xdr:cNvSpPr>
          <a:spLocks/>
        </xdr:cNvSpPr>
      </xdr:nvSpPr>
      <xdr:spPr>
        <a:xfrm>
          <a:off x="1962150" y="4076700"/>
          <a:ext cx="276225"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47625</xdr:colOff>
      <xdr:row>35</xdr:row>
      <xdr:rowOff>19050</xdr:rowOff>
    </xdr:from>
    <xdr:to>
      <xdr:col>3</xdr:col>
      <xdr:colOff>238125</xdr:colOff>
      <xdr:row>36</xdr:row>
      <xdr:rowOff>9525</xdr:rowOff>
    </xdr:to>
    <xdr:sp>
      <xdr:nvSpPr>
        <xdr:cNvPr id="11" name="Oval 11"/>
        <xdr:cNvSpPr>
          <a:spLocks/>
        </xdr:cNvSpPr>
      </xdr:nvSpPr>
      <xdr:spPr>
        <a:xfrm>
          <a:off x="1238250" y="6591300"/>
          <a:ext cx="447675" cy="2190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0</xdr:colOff>
      <xdr:row>34</xdr:row>
      <xdr:rowOff>123825</xdr:rowOff>
    </xdr:from>
    <xdr:to>
      <xdr:col>10</xdr:col>
      <xdr:colOff>19050</xdr:colOff>
      <xdr:row>35</xdr:row>
      <xdr:rowOff>133350</xdr:rowOff>
    </xdr:to>
    <xdr:sp>
      <xdr:nvSpPr>
        <xdr:cNvPr id="12" name="Oval 12"/>
        <xdr:cNvSpPr>
          <a:spLocks/>
        </xdr:cNvSpPr>
      </xdr:nvSpPr>
      <xdr:spPr>
        <a:xfrm>
          <a:off x="2990850" y="6467475"/>
          <a:ext cx="276225"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25</xdr:row>
      <xdr:rowOff>47625</xdr:rowOff>
    </xdr:from>
    <xdr:to>
      <xdr:col>4</xdr:col>
      <xdr:colOff>485775</xdr:colOff>
      <xdr:row>25</xdr:row>
      <xdr:rowOff>238125</xdr:rowOff>
    </xdr:to>
    <xdr:sp>
      <xdr:nvSpPr>
        <xdr:cNvPr id="1" name="Oval 1"/>
        <xdr:cNvSpPr>
          <a:spLocks/>
        </xdr:cNvSpPr>
      </xdr:nvSpPr>
      <xdr:spPr>
        <a:xfrm>
          <a:off x="3038475" y="67246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257175</xdr:colOff>
      <xdr:row>27</xdr:row>
      <xdr:rowOff>47625</xdr:rowOff>
    </xdr:from>
    <xdr:to>
      <xdr:col>5</xdr:col>
      <xdr:colOff>0</xdr:colOff>
      <xdr:row>27</xdr:row>
      <xdr:rowOff>238125</xdr:rowOff>
    </xdr:to>
    <xdr:sp>
      <xdr:nvSpPr>
        <xdr:cNvPr id="2" name="Oval 2"/>
        <xdr:cNvSpPr>
          <a:spLocks/>
        </xdr:cNvSpPr>
      </xdr:nvSpPr>
      <xdr:spPr>
        <a:xfrm>
          <a:off x="3048000" y="72580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4</xdr:col>
      <xdr:colOff>257175</xdr:colOff>
      <xdr:row>29</xdr:row>
      <xdr:rowOff>47625</xdr:rowOff>
    </xdr:from>
    <xdr:to>
      <xdr:col>5</xdr:col>
      <xdr:colOff>0</xdr:colOff>
      <xdr:row>29</xdr:row>
      <xdr:rowOff>238125</xdr:rowOff>
    </xdr:to>
    <xdr:sp>
      <xdr:nvSpPr>
        <xdr:cNvPr id="3" name="Oval 3"/>
        <xdr:cNvSpPr>
          <a:spLocks/>
        </xdr:cNvSpPr>
      </xdr:nvSpPr>
      <xdr:spPr>
        <a:xfrm>
          <a:off x="3048000" y="77914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695325</xdr:colOff>
      <xdr:row>27</xdr:row>
      <xdr:rowOff>57150</xdr:rowOff>
    </xdr:from>
    <xdr:to>
      <xdr:col>9</xdr:col>
      <xdr:colOff>933450</xdr:colOff>
      <xdr:row>27</xdr:row>
      <xdr:rowOff>247650</xdr:rowOff>
    </xdr:to>
    <xdr:sp>
      <xdr:nvSpPr>
        <xdr:cNvPr id="4" name="Oval 4"/>
        <xdr:cNvSpPr>
          <a:spLocks/>
        </xdr:cNvSpPr>
      </xdr:nvSpPr>
      <xdr:spPr>
        <a:xfrm>
          <a:off x="5962650" y="726757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9</xdr:col>
      <xdr:colOff>695325</xdr:colOff>
      <xdr:row>29</xdr:row>
      <xdr:rowOff>47625</xdr:rowOff>
    </xdr:from>
    <xdr:to>
      <xdr:col>9</xdr:col>
      <xdr:colOff>933450</xdr:colOff>
      <xdr:row>29</xdr:row>
      <xdr:rowOff>238125</xdr:rowOff>
    </xdr:to>
    <xdr:sp>
      <xdr:nvSpPr>
        <xdr:cNvPr id="5" name="Oval 5"/>
        <xdr:cNvSpPr>
          <a:spLocks/>
        </xdr:cNvSpPr>
      </xdr:nvSpPr>
      <xdr:spPr>
        <a:xfrm>
          <a:off x="5962650" y="7791450"/>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19050</xdr:rowOff>
    </xdr:from>
    <xdr:to>
      <xdr:col>3</xdr:col>
      <xdr:colOff>476250</xdr:colOff>
      <xdr:row>2</xdr:row>
      <xdr:rowOff>238125</xdr:rowOff>
    </xdr:to>
    <xdr:sp>
      <xdr:nvSpPr>
        <xdr:cNvPr id="1" name="Oval 6"/>
        <xdr:cNvSpPr>
          <a:spLocks/>
        </xdr:cNvSpPr>
      </xdr:nvSpPr>
      <xdr:spPr>
        <a:xfrm>
          <a:off x="2495550" y="552450"/>
          <a:ext cx="26670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2</xdr:col>
      <xdr:colOff>9525</xdr:colOff>
      <xdr:row>16</xdr:row>
      <xdr:rowOff>47625</xdr:rowOff>
    </xdr:from>
    <xdr:to>
      <xdr:col>3</xdr:col>
      <xdr:colOff>161925</xdr:colOff>
      <xdr:row>16</xdr:row>
      <xdr:rowOff>228600</xdr:rowOff>
    </xdr:to>
    <xdr:sp>
      <xdr:nvSpPr>
        <xdr:cNvPr id="2" name="Oval 7"/>
        <xdr:cNvSpPr>
          <a:spLocks/>
        </xdr:cNvSpPr>
      </xdr:nvSpPr>
      <xdr:spPr>
        <a:xfrm>
          <a:off x="1809750" y="4314825"/>
          <a:ext cx="6477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3</xdr:col>
      <xdr:colOff>342900</xdr:colOff>
      <xdr:row>16</xdr:row>
      <xdr:rowOff>47625</xdr:rowOff>
    </xdr:from>
    <xdr:to>
      <xdr:col>5</xdr:col>
      <xdr:colOff>9525</xdr:colOff>
      <xdr:row>16</xdr:row>
      <xdr:rowOff>228600</xdr:rowOff>
    </xdr:to>
    <xdr:sp>
      <xdr:nvSpPr>
        <xdr:cNvPr id="3" name="Oval 8"/>
        <xdr:cNvSpPr>
          <a:spLocks/>
        </xdr:cNvSpPr>
      </xdr:nvSpPr>
      <xdr:spPr>
        <a:xfrm>
          <a:off x="2638425" y="4314825"/>
          <a:ext cx="6572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5</xdr:col>
      <xdr:colOff>400050</xdr:colOff>
      <xdr:row>17</xdr:row>
      <xdr:rowOff>28575</xdr:rowOff>
    </xdr:from>
    <xdr:to>
      <xdr:col>6</xdr:col>
      <xdr:colOff>180975</xdr:colOff>
      <xdr:row>17</xdr:row>
      <xdr:rowOff>247650</xdr:rowOff>
    </xdr:to>
    <xdr:sp>
      <xdr:nvSpPr>
        <xdr:cNvPr id="4" name="Oval 9"/>
        <xdr:cNvSpPr>
          <a:spLocks/>
        </xdr:cNvSpPr>
      </xdr:nvSpPr>
      <xdr:spPr>
        <a:xfrm>
          <a:off x="3686175" y="4562475"/>
          <a:ext cx="2762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twoCellAnchor>
    <xdr:from>
      <xdr:col>7</xdr:col>
      <xdr:colOff>247650</xdr:colOff>
      <xdr:row>18</xdr:row>
      <xdr:rowOff>28575</xdr:rowOff>
    </xdr:from>
    <xdr:to>
      <xdr:col>9</xdr:col>
      <xdr:colOff>781050</xdr:colOff>
      <xdr:row>18</xdr:row>
      <xdr:rowOff>238125</xdr:rowOff>
    </xdr:to>
    <xdr:sp>
      <xdr:nvSpPr>
        <xdr:cNvPr id="5" name="Oval 10"/>
        <xdr:cNvSpPr>
          <a:spLocks/>
        </xdr:cNvSpPr>
      </xdr:nvSpPr>
      <xdr:spPr>
        <a:xfrm>
          <a:off x="4524375" y="4829175"/>
          <a:ext cx="15240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ＨＧｺﾞｼｯｸE-PRO"/>
              <a:ea typeface="ＨＧｺﾞｼｯｸE-PRO"/>
              <a:cs typeface="ＨＧｺﾞｼｯｸE-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5"/>
  <sheetViews>
    <sheetView workbookViewId="0" topLeftCell="A1">
      <selection activeCell="C16" sqref="C16"/>
    </sheetView>
  </sheetViews>
  <sheetFormatPr defaultColWidth="8.796875" defaultRowHeight="14.25"/>
  <cols>
    <col min="1" max="16384" width="9" style="1" customWidth="1"/>
  </cols>
  <sheetData>
    <row r="1" ht="13.5">
      <c r="A1" s="1" t="s">
        <v>27</v>
      </c>
    </row>
    <row r="2" ht="13.5">
      <c r="A2" s="1" t="s">
        <v>28</v>
      </c>
    </row>
    <row r="3" ht="13.5">
      <c r="A3" s="1" t="s">
        <v>29</v>
      </c>
    </row>
    <row r="4" ht="13.5">
      <c r="A4" s="1" t="s">
        <v>30</v>
      </c>
    </row>
    <row r="5" ht="13.5">
      <c r="A5" s="1" t="s">
        <v>31</v>
      </c>
    </row>
    <row r="6" ht="13.5">
      <c r="A6" s="1" t="s">
        <v>32</v>
      </c>
    </row>
    <row r="7" ht="13.5">
      <c r="A7" s="1" t="s">
        <v>33</v>
      </c>
    </row>
    <row r="8" ht="13.5">
      <c r="A8" s="1" t="s">
        <v>34</v>
      </c>
    </row>
    <row r="9" ht="13.5">
      <c r="A9" s="1" t="s">
        <v>35</v>
      </c>
    </row>
    <row r="10" ht="13.5">
      <c r="A10" s="1" t="s">
        <v>36</v>
      </c>
    </row>
    <row r="11" ht="13.5">
      <c r="A11" s="1" t="s">
        <v>37</v>
      </c>
    </row>
    <row r="12" ht="13.5">
      <c r="A12" s="1" t="s">
        <v>38</v>
      </c>
    </row>
    <row r="15" spans="1:3" ht="13.5">
      <c r="A15" s="1" t="s">
        <v>238</v>
      </c>
      <c r="C15" s="1" t="s">
        <v>239</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8"/>
  <sheetViews>
    <sheetView workbookViewId="0" topLeftCell="A7">
      <selection activeCell="B16" sqref="B16"/>
    </sheetView>
  </sheetViews>
  <sheetFormatPr defaultColWidth="8.796875" defaultRowHeight="14.25"/>
  <cols>
    <col min="1" max="1" width="3.09765625" style="2" customWidth="1"/>
    <col min="2" max="2" width="14.69921875" style="2" customWidth="1"/>
    <col min="3" max="3" width="18" style="2" customWidth="1"/>
    <col min="4" max="4" width="17.69921875" style="2" customWidth="1"/>
    <col min="5" max="5" width="10.09765625" style="2" customWidth="1"/>
    <col min="6" max="6" width="9" style="2" customWidth="1"/>
    <col min="7" max="7" width="13.59765625" style="2" bestFit="1" customWidth="1"/>
    <col min="8" max="16384" width="9" style="2" customWidth="1"/>
  </cols>
  <sheetData>
    <row r="1" ht="18.75">
      <c r="B1" s="3" t="s">
        <v>39</v>
      </c>
    </row>
    <row r="3" spans="1:4" ht="12.75" customHeight="1">
      <c r="A3" s="104" t="s">
        <v>40</v>
      </c>
      <c r="B3" s="105"/>
      <c r="C3" s="96" t="s">
        <v>41</v>
      </c>
      <c r="D3" s="97"/>
    </row>
    <row r="4" spans="1:4" ht="12.75" customHeight="1">
      <c r="A4" s="104" t="s">
        <v>42</v>
      </c>
      <c r="B4" s="105"/>
      <c r="C4" s="6">
        <v>36631</v>
      </c>
      <c r="D4" s="6">
        <v>36632</v>
      </c>
    </row>
    <row r="5" spans="1:4" ht="12.75" customHeight="1">
      <c r="A5" s="106" t="s">
        <v>43</v>
      </c>
      <c r="B5" s="105"/>
      <c r="C5" s="96" t="s">
        <v>44</v>
      </c>
      <c r="D5" s="97"/>
    </row>
    <row r="6" spans="1:3" ht="12.75" customHeight="1">
      <c r="A6" s="98" t="s">
        <v>45</v>
      </c>
      <c r="B6" s="7" t="s">
        <v>46</v>
      </c>
      <c r="C6" s="8" t="s">
        <v>47</v>
      </c>
    </row>
    <row r="7" spans="1:3" ht="12.75" customHeight="1">
      <c r="A7" s="99"/>
      <c r="B7" s="7" t="s">
        <v>48</v>
      </c>
      <c r="C7" s="9" t="s">
        <v>49</v>
      </c>
    </row>
    <row r="8" spans="1:7" ht="12.75" customHeight="1">
      <c r="A8" s="99"/>
      <c r="B8" s="7" t="s">
        <v>50</v>
      </c>
      <c r="C8" s="6">
        <v>23743</v>
      </c>
      <c r="E8" s="10"/>
      <c r="F8" s="11"/>
      <c r="G8" s="12"/>
    </row>
    <row r="9" spans="1:3" ht="12.75" customHeight="1">
      <c r="A9" s="99"/>
      <c r="B9" s="7" t="s">
        <v>51</v>
      </c>
      <c r="C9" s="9" t="s">
        <v>52</v>
      </c>
    </row>
    <row r="10" spans="1:3" ht="12.75" customHeight="1">
      <c r="A10" s="99"/>
      <c r="B10" s="7" t="s">
        <v>53</v>
      </c>
      <c r="C10" s="9" t="s">
        <v>54</v>
      </c>
    </row>
    <row r="11" spans="1:4" ht="12.75" customHeight="1">
      <c r="A11" s="99"/>
      <c r="B11" s="7" t="s">
        <v>55</v>
      </c>
      <c r="C11" s="13" t="s">
        <v>56</v>
      </c>
      <c r="D11" s="14"/>
    </row>
    <row r="12" spans="1:4" ht="12.75" customHeight="1">
      <c r="A12" s="99"/>
      <c r="B12" s="7" t="s">
        <v>57</v>
      </c>
      <c r="C12" s="4" t="s">
        <v>58</v>
      </c>
      <c r="D12" s="5"/>
    </row>
    <row r="13" spans="1:4" ht="12.75" customHeight="1">
      <c r="A13" s="99"/>
      <c r="B13" s="7" t="s">
        <v>59</v>
      </c>
      <c r="C13" s="4" t="s">
        <v>60</v>
      </c>
      <c r="D13" s="5"/>
    </row>
    <row r="14" spans="1:4" ht="12.75" customHeight="1">
      <c r="A14" s="99"/>
      <c r="B14" s="7" t="s">
        <v>61</v>
      </c>
      <c r="C14" s="4" t="s">
        <v>62</v>
      </c>
      <c r="D14" s="5"/>
    </row>
    <row r="15" spans="1:4" ht="12.75" customHeight="1">
      <c r="A15" s="99"/>
      <c r="B15" s="7" t="s">
        <v>59</v>
      </c>
      <c r="C15" s="4" t="s">
        <v>60</v>
      </c>
      <c r="D15" s="5"/>
    </row>
    <row r="16" spans="1:3" ht="12.75" customHeight="1">
      <c r="A16" s="99"/>
      <c r="B16" s="7" t="s">
        <v>63</v>
      </c>
      <c r="C16" s="8" t="s">
        <v>64</v>
      </c>
    </row>
    <row r="17" spans="1:3" ht="12.75" customHeight="1">
      <c r="A17" s="99"/>
      <c r="B17" s="7" t="s">
        <v>65</v>
      </c>
      <c r="C17" s="15" t="s">
        <v>66</v>
      </c>
    </row>
    <row r="18" spans="1:3" ht="12.75" customHeight="1">
      <c r="A18" s="99"/>
      <c r="B18" s="7" t="s">
        <v>67</v>
      </c>
      <c r="C18" s="6">
        <v>23743</v>
      </c>
    </row>
    <row r="19" spans="1:3" ht="12.75" customHeight="1">
      <c r="A19" s="99"/>
      <c r="B19" s="7" t="s">
        <v>68</v>
      </c>
      <c r="C19" s="9">
        <v>38</v>
      </c>
    </row>
    <row r="20" spans="1:3" ht="13.5">
      <c r="A20" s="99"/>
      <c r="B20" s="7" t="s">
        <v>69</v>
      </c>
      <c r="C20" s="16" t="s">
        <v>70</v>
      </c>
    </row>
    <row r="21" spans="1:6" ht="13.5">
      <c r="A21" s="99"/>
      <c r="B21" s="107" t="s">
        <v>71</v>
      </c>
      <c r="C21" s="6">
        <v>36270</v>
      </c>
      <c r="D21" s="9" t="s">
        <v>72</v>
      </c>
      <c r="E21" s="9" t="s">
        <v>73</v>
      </c>
      <c r="F21" s="9" t="s">
        <v>74</v>
      </c>
    </row>
    <row r="22" spans="1:6" ht="13.5">
      <c r="A22" s="99"/>
      <c r="B22" s="108"/>
      <c r="C22" s="6">
        <v>36327</v>
      </c>
      <c r="D22" s="9" t="s">
        <v>75</v>
      </c>
      <c r="E22" s="9" t="s">
        <v>76</v>
      </c>
      <c r="F22" s="9" t="s">
        <v>74</v>
      </c>
    </row>
    <row r="23" spans="1:6" ht="13.5">
      <c r="A23" s="99"/>
      <c r="B23" s="108"/>
      <c r="C23" s="6">
        <v>36419</v>
      </c>
      <c r="D23" s="9" t="s">
        <v>77</v>
      </c>
      <c r="E23" s="9" t="s">
        <v>78</v>
      </c>
      <c r="F23" s="9" t="s">
        <v>74</v>
      </c>
    </row>
    <row r="24" spans="1:6" ht="13.5">
      <c r="A24" s="100"/>
      <c r="B24" s="109"/>
      <c r="C24" s="6">
        <v>36445</v>
      </c>
      <c r="D24" s="9" t="s">
        <v>79</v>
      </c>
      <c r="E24" s="9" t="s">
        <v>80</v>
      </c>
      <c r="F24" s="9" t="s">
        <v>74</v>
      </c>
    </row>
    <row r="25" spans="1:3" ht="13.5">
      <c r="A25" s="98" t="s">
        <v>81</v>
      </c>
      <c r="B25" s="7" t="s">
        <v>82</v>
      </c>
      <c r="C25" s="8" t="s">
        <v>83</v>
      </c>
    </row>
    <row r="26" spans="1:3" ht="13.5">
      <c r="A26" s="99"/>
      <c r="B26" s="7" t="s">
        <v>48</v>
      </c>
      <c r="C26" s="9" t="s">
        <v>84</v>
      </c>
    </row>
    <row r="27" spans="1:3" ht="13.5">
      <c r="A27" s="99"/>
      <c r="B27" s="7" t="s">
        <v>50</v>
      </c>
      <c r="C27" s="6">
        <v>23743</v>
      </c>
    </row>
    <row r="28" spans="1:3" ht="13.5">
      <c r="A28" s="99"/>
      <c r="B28" s="7" t="s">
        <v>51</v>
      </c>
      <c r="C28" s="9" t="s">
        <v>14</v>
      </c>
    </row>
    <row r="29" spans="1:3" ht="13.5">
      <c r="A29" s="99"/>
      <c r="B29" s="7" t="s">
        <v>53</v>
      </c>
      <c r="C29" s="9" t="s">
        <v>54</v>
      </c>
    </row>
    <row r="30" spans="1:3" ht="13.5">
      <c r="A30" s="99"/>
      <c r="B30" s="7" t="s">
        <v>55</v>
      </c>
      <c r="C30" s="13" t="s">
        <v>56</v>
      </c>
    </row>
    <row r="31" spans="1:4" ht="13.5">
      <c r="A31" s="99"/>
      <c r="B31" s="7" t="s">
        <v>57</v>
      </c>
      <c r="C31" s="4" t="s">
        <v>58</v>
      </c>
      <c r="D31" s="5"/>
    </row>
    <row r="32" spans="1:4" ht="13.5">
      <c r="A32" s="99"/>
      <c r="B32" s="7" t="s">
        <v>59</v>
      </c>
      <c r="C32" s="4" t="s">
        <v>60</v>
      </c>
      <c r="D32" s="5"/>
    </row>
    <row r="33" spans="1:4" ht="13.5">
      <c r="A33" s="99"/>
      <c r="B33" s="7" t="s">
        <v>61</v>
      </c>
      <c r="C33" s="4" t="s">
        <v>62</v>
      </c>
      <c r="D33" s="5"/>
    </row>
    <row r="34" spans="1:4" ht="13.5">
      <c r="A34" s="99"/>
      <c r="B34" s="7" t="s">
        <v>59</v>
      </c>
      <c r="C34" s="4" t="s">
        <v>60</v>
      </c>
      <c r="D34" s="5"/>
    </row>
    <row r="35" spans="1:3" ht="13.5">
      <c r="A35" s="99"/>
      <c r="B35" s="7" t="s">
        <v>63</v>
      </c>
      <c r="C35" s="8" t="s">
        <v>15</v>
      </c>
    </row>
    <row r="36" spans="1:3" ht="13.5">
      <c r="A36" s="99"/>
      <c r="B36" s="7" t="s">
        <v>65</v>
      </c>
      <c r="C36" s="15" t="s">
        <v>66</v>
      </c>
    </row>
    <row r="37" spans="1:3" ht="13.5">
      <c r="A37" s="99"/>
      <c r="B37" s="7" t="s">
        <v>67</v>
      </c>
      <c r="C37" s="6">
        <v>27395</v>
      </c>
    </row>
    <row r="38" spans="1:3" ht="13.5">
      <c r="A38" s="99"/>
      <c r="B38" s="7" t="s">
        <v>68</v>
      </c>
      <c r="C38" s="9">
        <v>38</v>
      </c>
    </row>
    <row r="39" spans="1:3" ht="13.5">
      <c r="A39" s="99"/>
      <c r="B39" s="17" t="s">
        <v>69</v>
      </c>
      <c r="C39" s="16" t="s">
        <v>85</v>
      </c>
    </row>
    <row r="40" spans="1:6" ht="13.5">
      <c r="A40" s="99"/>
      <c r="B40" s="101" t="s">
        <v>71</v>
      </c>
      <c r="C40" s="6">
        <v>36270</v>
      </c>
      <c r="D40" s="9" t="s">
        <v>16</v>
      </c>
      <c r="E40" s="9" t="s">
        <v>17</v>
      </c>
      <c r="F40" s="9" t="s">
        <v>74</v>
      </c>
    </row>
    <row r="41" spans="1:6" ht="13.5">
      <c r="A41" s="99"/>
      <c r="B41" s="102"/>
      <c r="C41" s="6">
        <v>36327</v>
      </c>
      <c r="D41" s="9" t="s">
        <v>18</v>
      </c>
      <c r="E41" s="9" t="s">
        <v>17</v>
      </c>
      <c r="F41" s="9" t="s">
        <v>74</v>
      </c>
    </row>
    <row r="42" spans="1:6" ht="13.5">
      <c r="A42" s="99"/>
      <c r="B42" s="102"/>
      <c r="C42" s="6">
        <v>36419</v>
      </c>
      <c r="D42" s="9" t="s">
        <v>19</v>
      </c>
      <c r="E42" s="9" t="s">
        <v>17</v>
      </c>
      <c r="F42" s="9" t="s">
        <v>20</v>
      </c>
    </row>
    <row r="43" spans="1:6" ht="13.5">
      <c r="A43" s="100"/>
      <c r="B43" s="103"/>
      <c r="C43" s="6">
        <v>36445</v>
      </c>
      <c r="D43" s="9" t="s">
        <v>21</v>
      </c>
      <c r="E43" s="9" t="s">
        <v>17</v>
      </c>
      <c r="F43" s="9" t="s">
        <v>20</v>
      </c>
    </row>
    <row r="45" ht="17.25">
      <c r="B45" s="18" t="s">
        <v>86</v>
      </c>
    </row>
    <row r="46" spans="1:3" ht="13.5">
      <c r="A46" s="110" t="s">
        <v>87</v>
      </c>
      <c r="B46" s="110"/>
      <c r="C46" s="9" t="s">
        <v>88</v>
      </c>
    </row>
    <row r="47" spans="1:3" ht="13.5">
      <c r="A47" s="110" t="s">
        <v>89</v>
      </c>
      <c r="B47" s="110"/>
      <c r="C47" s="9" t="s">
        <v>90</v>
      </c>
    </row>
    <row r="48" spans="1:3" ht="13.5">
      <c r="A48" s="110" t="s">
        <v>91</v>
      </c>
      <c r="B48" s="110"/>
      <c r="C48" s="9" t="s">
        <v>92</v>
      </c>
    </row>
    <row r="49" spans="1:3" ht="13.5">
      <c r="A49" s="110" t="s">
        <v>93</v>
      </c>
      <c r="B49" s="110"/>
      <c r="C49" s="9">
        <v>1997</v>
      </c>
    </row>
    <row r="50" spans="1:3" ht="13.5">
      <c r="A50" s="110" t="s">
        <v>94</v>
      </c>
      <c r="B50" s="110"/>
      <c r="C50" s="9" t="s">
        <v>95</v>
      </c>
    </row>
    <row r="51" spans="1:3" ht="12.75" customHeight="1">
      <c r="A51" s="110" t="s">
        <v>96</v>
      </c>
      <c r="B51" s="19" t="s">
        <v>97</v>
      </c>
      <c r="C51" s="9" t="s">
        <v>98</v>
      </c>
    </row>
    <row r="52" spans="1:3" ht="13.5">
      <c r="A52" s="110"/>
      <c r="B52" s="19" t="s">
        <v>99</v>
      </c>
      <c r="C52" s="9" t="s">
        <v>100</v>
      </c>
    </row>
    <row r="53" spans="1:3" ht="13.5">
      <c r="A53" s="110"/>
      <c r="B53" s="19" t="s">
        <v>101</v>
      </c>
      <c r="C53" s="9" t="s">
        <v>98</v>
      </c>
    </row>
    <row r="54" spans="1:3" ht="13.5">
      <c r="A54" s="110"/>
      <c r="B54" s="19" t="s">
        <v>102</v>
      </c>
      <c r="C54" s="9" t="s">
        <v>100</v>
      </c>
    </row>
    <row r="55" spans="1:3" ht="13.5">
      <c r="A55" s="110" t="s">
        <v>103</v>
      </c>
      <c r="B55" s="110"/>
      <c r="C55" s="9" t="s">
        <v>104</v>
      </c>
    </row>
    <row r="56" spans="1:3" ht="13.5">
      <c r="A56" s="110" t="s">
        <v>105</v>
      </c>
      <c r="B56" s="110"/>
      <c r="C56" s="9" t="s">
        <v>106</v>
      </c>
    </row>
    <row r="57" spans="1:3" ht="13.5">
      <c r="A57" s="110" t="s">
        <v>107</v>
      </c>
      <c r="B57" s="110"/>
      <c r="C57" s="9" t="s">
        <v>108</v>
      </c>
    </row>
    <row r="58" spans="1:3" ht="13.5">
      <c r="A58" s="110" t="s">
        <v>109</v>
      </c>
      <c r="B58" s="110"/>
      <c r="C58" s="9" t="s">
        <v>108</v>
      </c>
    </row>
    <row r="59" spans="1:3" ht="13.5">
      <c r="A59" s="110" t="s">
        <v>110</v>
      </c>
      <c r="B59" s="110"/>
      <c r="C59" s="9" t="s">
        <v>111</v>
      </c>
    </row>
    <row r="60" spans="1:3" ht="13.5">
      <c r="A60" s="110" t="s">
        <v>112</v>
      </c>
      <c r="B60" s="110"/>
      <c r="C60" s="9" t="s">
        <v>111</v>
      </c>
    </row>
    <row r="61" spans="1:3" ht="13.5">
      <c r="A61" s="110" t="s">
        <v>113</v>
      </c>
      <c r="B61" s="110"/>
      <c r="C61" s="9" t="s">
        <v>114</v>
      </c>
    </row>
    <row r="62" spans="1:3" ht="13.5">
      <c r="A62" s="110" t="s">
        <v>115</v>
      </c>
      <c r="B62" s="110"/>
      <c r="C62" s="9" t="s">
        <v>116</v>
      </c>
    </row>
    <row r="63" spans="1:3" ht="13.5">
      <c r="A63" s="110" t="s">
        <v>117</v>
      </c>
      <c r="B63" s="110"/>
      <c r="C63" s="9" t="s">
        <v>118</v>
      </c>
    </row>
    <row r="64" spans="1:3" ht="13.5">
      <c r="A64" s="110" t="s">
        <v>119</v>
      </c>
      <c r="B64" s="110"/>
      <c r="C64" s="9">
        <v>2</v>
      </c>
    </row>
    <row r="65" spans="1:3" ht="13.5">
      <c r="A65" s="110" t="s">
        <v>120</v>
      </c>
      <c r="B65" s="110"/>
      <c r="C65" s="9" t="s">
        <v>121</v>
      </c>
    </row>
    <row r="66" spans="1:3" ht="13.5">
      <c r="A66" s="110" t="s">
        <v>122</v>
      </c>
      <c r="B66" s="110"/>
      <c r="C66" s="6">
        <v>36219</v>
      </c>
    </row>
    <row r="67" spans="1:3" ht="13.5">
      <c r="A67" s="110" t="s">
        <v>123</v>
      </c>
      <c r="B67" s="110"/>
      <c r="C67" s="15" t="s">
        <v>124</v>
      </c>
    </row>
    <row r="68" spans="1:3" ht="13.5">
      <c r="A68" s="110" t="s">
        <v>125</v>
      </c>
      <c r="B68" s="110"/>
      <c r="C68" s="9" t="s">
        <v>126</v>
      </c>
    </row>
  </sheetData>
  <mergeCells count="29">
    <mergeCell ref="A65:B65"/>
    <mergeCell ref="A66:B66"/>
    <mergeCell ref="A67:B67"/>
    <mergeCell ref="A68:B68"/>
    <mergeCell ref="A62:B62"/>
    <mergeCell ref="A63:B63"/>
    <mergeCell ref="A64:B64"/>
    <mergeCell ref="A55:B55"/>
    <mergeCell ref="A56:B56"/>
    <mergeCell ref="A58:B58"/>
    <mergeCell ref="A59:B59"/>
    <mergeCell ref="A60:B60"/>
    <mergeCell ref="A61:B61"/>
    <mergeCell ref="A57:B57"/>
    <mergeCell ref="A51:A54"/>
    <mergeCell ref="A50:B50"/>
    <mergeCell ref="A46:B46"/>
    <mergeCell ref="A47:B47"/>
    <mergeCell ref="A48:B48"/>
    <mergeCell ref="A49:B49"/>
    <mergeCell ref="C3:D3"/>
    <mergeCell ref="C5:D5"/>
    <mergeCell ref="A25:A43"/>
    <mergeCell ref="B40:B43"/>
    <mergeCell ref="A3:B3"/>
    <mergeCell ref="A4:B4"/>
    <mergeCell ref="A5:B5"/>
    <mergeCell ref="A6:A24"/>
    <mergeCell ref="B21:B2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P39"/>
  <sheetViews>
    <sheetView tabSelected="1" workbookViewId="0" topLeftCell="A1">
      <selection activeCell="C2" sqref="C2:M3"/>
    </sheetView>
  </sheetViews>
  <sheetFormatPr defaultColWidth="8.796875" defaultRowHeight="14.25"/>
  <cols>
    <col min="1" max="1" width="3.5" style="2" customWidth="1"/>
    <col min="2" max="2" width="9" style="2" customWidth="1"/>
    <col min="3" max="42" width="2.69921875" style="2" customWidth="1"/>
    <col min="43" max="16384" width="9" style="2" customWidth="1"/>
  </cols>
  <sheetData>
    <row r="1" spans="1:15" ht="26.25" thickBot="1">
      <c r="A1" s="18" t="s">
        <v>127</v>
      </c>
      <c r="O1" s="20" t="s">
        <v>128</v>
      </c>
    </row>
    <row r="2" spans="1:42" ht="15.75" customHeight="1">
      <c r="A2" s="370" t="s">
        <v>40</v>
      </c>
      <c r="B2" s="371"/>
      <c r="C2" s="152" t="str">
        <f>'入力シート'!C3</f>
        <v>2000蜂須賀ラリーin徳島</v>
      </c>
      <c r="D2" s="152"/>
      <c r="E2" s="152"/>
      <c r="F2" s="152"/>
      <c r="G2" s="152"/>
      <c r="H2" s="152"/>
      <c r="I2" s="152"/>
      <c r="J2" s="152"/>
      <c r="K2" s="152"/>
      <c r="L2" s="152"/>
      <c r="M2" s="152"/>
      <c r="N2" s="153" t="s">
        <v>42</v>
      </c>
      <c r="O2" s="21" t="str">
        <f>TEXT('入力シート'!C4,"ge")</f>
        <v>H12</v>
      </c>
      <c r="P2" s="22" t="s">
        <v>129</v>
      </c>
      <c r="Q2" s="22" t="str">
        <f>TEXT('入力シート'!C4,"m")</f>
        <v>4</v>
      </c>
      <c r="R2" s="22" t="s">
        <v>130</v>
      </c>
      <c r="S2" s="22" t="str">
        <f>TEXT('入力シート'!C4,"d")</f>
        <v>15</v>
      </c>
      <c r="T2" s="22" t="s">
        <v>131</v>
      </c>
      <c r="U2" s="155" t="s">
        <v>132</v>
      </c>
      <c r="V2" s="368" t="s">
        <v>242</v>
      </c>
      <c r="W2" s="369"/>
      <c r="X2" s="369"/>
      <c r="Y2" s="369"/>
      <c r="Z2" s="369"/>
      <c r="AA2" s="369"/>
      <c r="AB2" s="369"/>
      <c r="AC2" s="369"/>
      <c r="AD2" s="196" t="s">
        <v>240</v>
      </c>
      <c r="AE2" s="364" t="s">
        <v>241</v>
      </c>
      <c r="AF2" s="161"/>
      <c r="AG2" s="161"/>
      <c r="AH2" s="366"/>
      <c r="AJ2" s="167" t="s">
        <v>133</v>
      </c>
      <c r="AK2" s="168"/>
      <c r="AL2" s="173"/>
      <c r="AM2" s="174"/>
      <c r="AN2" s="174"/>
      <c r="AO2" s="174"/>
      <c r="AP2" s="175"/>
    </row>
    <row r="3" spans="1:42" ht="15.75" customHeight="1">
      <c r="A3" s="372"/>
      <c r="B3" s="373"/>
      <c r="C3" s="142"/>
      <c r="D3" s="142"/>
      <c r="E3" s="142"/>
      <c r="F3" s="142"/>
      <c r="G3" s="142"/>
      <c r="H3" s="142"/>
      <c r="I3" s="142"/>
      <c r="J3" s="142"/>
      <c r="K3" s="142"/>
      <c r="L3" s="142"/>
      <c r="M3" s="142"/>
      <c r="N3" s="154"/>
      <c r="O3" s="23"/>
      <c r="P3" s="23" t="s">
        <v>134</v>
      </c>
      <c r="Q3" s="23" t="str">
        <f>TEXT('入力シート'!D4,"m")</f>
        <v>4</v>
      </c>
      <c r="R3" s="23" t="s">
        <v>130</v>
      </c>
      <c r="S3" s="23" t="str">
        <f>TEXT('入力シート'!D4,"D")</f>
        <v>16</v>
      </c>
      <c r="T3" s="23" t="s">
        <v>131</v>
      </c>
      <c r="U3" s="156"/>
      <c r="V3" s="201"/>
      <c r="W3" s="202"/>
      <c r="X3" s="202"/>
      <c r="Y3" s="202"/>
      <c r="Z3" s="202"/>
      <c r="AA3" s="202"/>
      <c r="AB3" s="202"/>
      <c r="AC3" s="202"/>
      <c r="AD3" s="144"/>
      <c r="AE3" s="365"/>
      <c r="AF3" s="162"/>
      <c r="AG3" s="162"/>
      <c r="AH3" s="367"/>
      <c r="AJ3" s="169"/>
      <c r="AK3" s="170"/>
      <c r="AL3" s="176"/>
      <c r="AM3" s="177"/>
      <c r="AN3" s="177"/>
      <c r="AO3" s="177"/>
      <c r="AP3" s="178"/>
    </row>
    <row r="4" spans="1:42" ht="13.5">
      <c r="A4" s="25"/>
      <c r="B4" s="26"/>
      <c r="C4" s="26" t="s">
        <v>135</v>
      </c>
      <c r="D4" s="26"/>
      <c r="E4" s="24"/>
      <c r="F4" s="24"/>
      <c r="G4" s="24"/>
      <c r="H4" s="24"/>
      <c r="I4" s="24"/>
      <c r="J4" s="24"/>
      <c r="K4" s="24"/>
      <c r="L4" s="24"/>
      <c r="M4" s="24"/>
      <c r="N4" s="159" t="s">
        <v>136</v>
      </c>
      <c r="O4" s="160"/>
      <c r="P4" s="160"/>
      <c r="Q4" s="160"/>
      <c r="R4" s="160"/>
      <c r="S4" s="160"/>
      <c r="T4" s="160"/>
      <c r="U4" s="160"/>
      <c r="V4" s="160"/>
      <c r="W4" s="160"/>
      <c r="X4" s="160"/>
      <c r="Y4" s="160"/>
      <c r="Z4" s="160"/>
      <c r="AA4" s="160"/>
      <c r="AB4" s="138" t="s">
        <v>137</v>
      </c>
      <c r="AC4" s="139"/>
      <c r="AD4" s="139"/>
      <c r="AE4" s="139"/>
      <c r="AF4" s="139"/>
      <c r="AG4" s="139"/>
      <c r="AH4" s="158"/>
      <c r="AJ4" s="169"/>
      <c r="AK4" s="170"/>
      <c r="AL4" s="176"/>
      <c r="AM4" s="177"/>
      <c r="AN4" s="177"/>
      <c r="AO4" s="177"/>
      <c r="AP4" s="178"/>
    </row>
    <row r="5" spans="1:42" ht="16.5" customHeight="1">
      <c r="A5" s="374" t="s">
        <v>138</v>
      </c>
      <c r="B5" s="375"/>
      <c r="C5" s="126"/>
      <c r="D5" s="127"/>
      <c r="E5" s="127"/>
      <c r="F5" s="127"/>
      <c r="G5" s="127"/>
      <c r="H5" s="127"/>
      <c r="I5" s="127"/>
      <c r="J5" s="127"/>
      <c r="K5" s="127"/>
      <c r="L5" s="127"/>
      <c r="M5" s="126"/>
      <c r="N5" s="122" t="s">
        <v>139</v>
      </c>
      <c r="O5" s="123"/>
      <c r="P5" s="123" t="str">
        <f>MID('入力シート'!$C$20,1,1)</f>
        <v>1</v>
      </c>
      <c r="Q5" s="123" t="str">
        <f>MID('入力シート'!$C$20,2,1)</f>
        <v>2</v>
      </c>
      <c r="R5" s="123" t="str">
        <f>MID('入力シート'!$C$20,3,1)</f>
        <v>3</v>
      </c>
      <c r="S5" s="123" t="str">
        <f>MID('入力シート'!$C$20,4,1)</f>
        <v>4</v>
      </c>
      <c r="T5" s="123" t="str">
        <f>MID('入力シート'!$C$20,5,1)</f>
        <v>5</v>
      </c>
      <c r="U5" s="123" t="str">
        <f>MID('入力シート'!$C$20,6,1)</f>
        <v>6</v>
      </c>
      <c r="V5" s="123" t="str">
        <f>MID('入力シート'!$C$20,7,1)</f>
        <v>7</v>
      </c>
      <c r="W5" s="123" t="str">
        <f>MID('入力シート'!$C$20,8,1)</f>
        <v>8</v>
      </c>
      <c r="X5" s="123" t="str">
        <f>MID('入力シート'!$C$20,9,1)</f>
        <v>0</v>
      </c>
      <c r="Y5" s="123" t="str">
        <f>MID('入力シート'!$C$20,10,1)</f>
        <v>1</v>
      </c>
      <c r="Z5" s="123" t="str">
        <f>MID('入力シート'!$C$20,11,1)</f>
        <v>2</v>
      </c>
      <c r="AA5" s="150">
        <f>MID('入力シート'!$C$20,12,1)</f>
      </c>
      <c r="AB5" s="163"/>
      <c r="AC5" s="126"/>
      <c r="AD5" s="126"/>
      <c r="AE5" s="126"/>
      <c r="AF5" s="126"/>
      <c r="AG5" s="126"/>
      <c r="AH5" s="164"/>
      <c r="AJ5" s="169"/>
      <c r="AK5" s="170"/>
      <c r="AL5" s="176"/>
      <c r="AM5" s="177"/>
      <c r="AN5" s="177"/>
      <c r="AO5" s="177"/>
      <c r="AP5" s="178"/>
    </row>
    <row r="6" spans="1:42" ht="16.5" customHeight="1" thickBot="1">
      <c r="A6" s="376"/>
      <c r="B6" s="377"/>
      <c r="C6" s="128"/>
      <c r="D6" s="128"/>
      <c r="E6" s="128"/>
      <c r="F6" s="128"/>
      <c r="G6" s="128"/>
      <c r="H6" s="128"/>
      <c r="I6" s="128"/>
      <c r="J6" s="128"/>
      <c r="K6" s="128"/>
      <c r="L6" s="128"/>
      <c r="M6" s="128"/>
      <c r="N6" s="149" t="s">
        <v>140</v>
      </c>
      <c r="O6" s="86"/>
      <c r="P6" s="86"/>
      <c r="Q6" s="86"/>
      <c r="R6" s="86"/>
      <c r="S6" s="86"/>
      <c r="T6" s="86"/>
      <c r="U6" s="86"/>
      <c r="V6" s="86"/>
      <c r="W6" s="86"/>
      <c r="X6" s="86"/>
      <c r="Y6" s="86"/>
      <c r="Z6" s="86"/>
      <c r="AA6" s="151"/>
      <c r="AB6" s="165"/>
      <c r="AC6" s="128"/>
      <c r="AD6" s="128"/>
      <c r="AE6" s="128"/>
      <c r="AF6" s="128"/>
      <c r="AG6" s="128"/>
      <c r="AH6" s="166"/>
      <c r="AJ6" s="171"/>
      <c r="AK6" s="172"/>
      <c r="AL6" s="179"/>
      <c r="AM6" s="180"/>
      <c r="AN6" s="180"/>
      <c r="AO6" s="180"/>
      <c r="AP6" s="181"/>
    </row>
    <row r="7" ht="14.25" thickBot="1"/>
    <row r="8" spans="1:42" ht="15.75" customHeight="1">
      <c r="A8" s="29" t="s">
        <v>141</v>
      </c>
      <c r="B8" s="30"/>
      <c r="C8" s="147" t="str">
        <f>MID('入力シート'!$C$5,1,1)</f>
        <v>ラ</v>
      </c>
      <c r="D8" s="89"/>
      <c r="E8" s="88" t="str">
        <f>MID('入力シート'!$C$5,2,1)</f>
        <v>ン</v>
      </c>
      <c r="F8" s="89"/>
      <c r="G8" s="88" t="str">
        <f>MID('入力シート'!$C$5,3,1)</f>
        <v>サ</v>
      </c>
      <c r="H8" s="89"/>
      <c r="I8" s="88" t="str">
        <f>MID('入力シート'!$C$5,4,1)</f>
        <v>ー</v>
      </c>
      <c r="J8" s="89"/>
      <c r="K8" s="88" t="str">
        <f>MID('入力シート'!$C$5,5,1)</f>
        <v>号</v>
      </c>
      <c r="L8" s="89"/>
      <c r="M8" s="88">
        <f>MID('入力シート'!$C$5,6,1)</f>
      </c>
      <c r="N8" s="89"/>
      <c r="O8" s="88">
        <f>MID('入力シート'!$C$5,7,1)</f>
      </c>
      <c r="P8" s="89"/>
      <c r="Q8" s="88">
        <f>MID('入力シート'!$C$5,8,1)</f>
      </c>
      <c r="R8" s="89"/>
      <c r="S8" s="88">
        <f>MID('入力シート'!$C$5,9,1)</f>
      </c>
      <c r="T8" s="89"/>
      <c r="U8" s="88">
        <f>MID('入力シート'!$C$5,10,1)</f>
      </c>
      <c r="V8" s="89"/>
      <c r="W8" s="88">
        <f>MID('入力シート'!$C$5,11,1)</f>
      </c>
      <c r="X8" s="89"/>
      <c r="Y8" s="88">
        <f>MID('入力シート'!$C$5,12,1)</f>
      </c>
      <c r="Z8" s="89"/>
      <c r="AA8" s="88">
        <f>MID('入力シート'!$C$5,13,1)</f>
      </c>
      <c r="AB8" s="89"/>
      <c r="AC8" s="88">
        <f>MID('入力シート'!$C$5,14,1)</f>
      </c>
      <c r="AD8" s="89"/>
      <c r="AE8" s="88">
        <f>MID('入力シート'!$C$5,15,1)</f>
      </c>
      <c r="AF8" s="89"/>
      <c r="AG8" s="88">
        <f>MID('入力シート'!$C$5,16,1)</f>
      </c>
      <c r="AH8" s="89"/>
      <c r="AI8" s="88">
        <f>MID('入力シート'!$C$5,17,1)</f>
      </c>
      <c r="AJ8" s="89"/>
      <c r="AK8" s="88">
        <f>MID('入力シート'!$C$5,18,1)</f>
      </c>
      <c r="AL8" s="89"/>
      <c r="AM8" s="88">
        <f>MID('入力シート'!$C$5,19,1)</f>
      </c>
      <c r="AN8" s="89"/>
      <c r="AO8" s="88">
        <f>MID('入力シート'!$C$5,20,1)</f>
      </c>
      <c r="AP8" s="124"/>
    </row>
    <row r="9" spans="1:42" ht="13.5" customHeight="1" thickBot="1">
      <c r="A9" s="31" t="s">
        <v>142</v>
      </c>
      <c r="B9" s="32"/>
      <c r="C9" s="148"/>
      <c r="D9" s="86"/>
      <c r="E9" s="87"/>
      <c r="F9" s="86"/>
      <c r="G9" s="87"/>
      <c r="H9" s="86"/>
      <c r="I9" s="87"/>
      <c r="J9" s="86"/>
      <c r="K9" s="87"/>
      <c r="L9" s="86"/>
      <c r="M9" s="87"/>
      <c r="N9" s="86"/>
      <c r="O9" s="87"/>
      <c r="P9" s="86"/>
      <c r="Q9" s="87"/>
      <c r="R9" s="86"/>
      <c r="S9" s="87"/>
      <c r="T9" s="86"/>
      <c r="U9" s="87"/>
      <c r="V9" s="86"/>
      <c r="W9" s="87"/>
      <c r="X9" s="86"/>
      <c r="Y9" s="87"/>
      <c r="Z9" s="86"/>
      <c r="AA9" s="87"/>
      <c r="AB9" s="86"/>
      <c r="AC9" s="87"/>
      <c r="AD9" s="86"/>
      <c r="AE9" s="87"/>
      <c r="AF9" s="86"/>
      <c r="AG9" s="87"/>
      <c r="AH9" s="86"/>
      <c r="AI9" s="87"/>
      <c r="AJ9" s="86"/>
      <c r="AK9" s="87"/>
      <c r="AL9" s="86"/>
      <c r="AM9" s="87"/>
      <c r="AN9" s="86"/>
      <c r="AO9" s="87"/>
      <c r="AP9" s="125"/>
    </row>
    <row r="10" ht="14.25" thickBot="1"/>
    <row r="11" spans="1:42" ht="13.5">
      <c r="A11" s="134" t="s">
        <v>143</v>
      </c>
      <c r="B11" s="33" t="s">
        <v>144</v>
      </c>
      <c r="C11" s="184" t="str">
        <f>'入力シート'!C6</f>
        <v>ﾔﾏﾀﾞ ﾀﾛｳ</v>
      </c>
      <c r="D11" s="185"/>
      <c r="E11" s="185"/>
      <c r="F11" s="185"/>
      <c r="G11" s="185"/>
      <c r="H11" s="185"/>
      <c r="I11" s="185"/>
      <c r="J11" s="185"/>
      <c r="K11" s="185"/>
      <c r="L11" s="185"/>
      <c r="M11" s="185"/>
      <c r="N11" s="186"/>
      <c r="O11" s="187" t="s">
        <v>145</v>
      </c>
      <c r="P11" s="191" t="s">
        <v>146</v>
      </c>
      <c r="Q11" s="192"/>
      <c r="R11" s="268" t="str">
        <f ca="1">TEXT('入力シート'!C8,"ge年m月d日")&amp;"生  "&amp;TEXT(TODAY()-'入力シート'!C8,"yy")&amp;"  歳"</f>
        <v>S40年1月1日生  41  歳</v>
      </c>
      <c r="S11" s="269"/>
      <c r="T11" s="269"/>
      <c r="U11" s="269"/>
      <c r="V11" s="269"/>
      <c r="W11" s="269"/>
      <c r="X11" s="269"/>
      <c r="Y11" s="269"/>
      <c r="Z11" s="269"/>
      <c r="AA11" s="270"/>
      <c r="AC11" s="127" t="s">
        <v>147</v>
      </c>
      <c r="AD11" s="127"/>
      <c r="AE11" s="127"/>
      <c r="AF11" s="127"/>
      <c r="AG11" s="127"/>
      <c r="AH11" s="127"/>
      <c r="AI11" s="127"/>
      <c r="AJ11" s="127"/>
      <c r="AK11" s="127"/>
      <c r="AL11" s="127"/>
      <c r="AM11" s="127"/>
      <c r="AN11" s="127"/>
      <c r="AO11" s="127"/>
      <c r="AP11" s="127"/>
    </row>
    <row r="12" spans="1:42" ht="7.5" customHeight="1" thickBot="1">
      <c r="A12" s="135"/>
      <c r="B12" s="182" t="s">
        <v>48</v>
      </c>
      <c r="C12" s="215" t="str">
        <f>'入力シート'!C7</f>
        <v>山田 太郎</v>
      </c>
      <c r="D12" s="216"/>
      <c r="E12" s="216"/>
      <c r="F12" s="216"/>
      <c r="G12" s="216"/>
      <c r="H12" s="216"/>
      <c r="I12" s="216"/>
      <c r="J12" s="216"/>
      <c r="K12" s="216"/>
      <c r="L12" s="216"/>
      <c r="M12" s="216"/>
      <c r="N12" s="217"/>
      <c r="O12" s="188"/>
      <c r="P12" s="193"/>
      <c r="Q12" s="194"/>
      <c r="R12" s="212"/>
      <c r="S12" s="213"/>
      <c r="T12" s="213"/>
      <c r="U12" s="213"/>
      <c r="V12" s="213"/>
      <c r="W12" s="213"/>
      <c r="X12" s="213"/>
      <c r="Y12" s="213"/>
      <c r="Z12" s="213"/>
      <c r="AA12" s="214"/>
      <c r="AC12" s="127"/>
      <c r="AD12" s="127"/>
      <c r="AE12" s="127"/>
      <c r="AF12" s="127"/>
      <c r="AG12" s="127"/>
      <c r="AH12" s="127"/>
      <c r="AI12" s="127"/>
      <c r="AJ12" s="127"/>
      <c r="AK12" s="127"/>
      <c r="AL12" s="127"/>
      <c r="AM12" s="127"/>
      <c r="AN12" s="127"/>
      <c r="AO12" s="127"/>
      <c r="AP12" s="127"/>
    </row>
    <row r="13" spans="1:42" ht="7.5" customHeight="1">
      <c r="A13" s="135"/>
      <c r="B13" s="183"/>
      <c r="C13" s="218"/>
      <c r="D13" s="219"/>
      <c r="E13" s="219"/>
      <c r="F13" s="219"/>
      <c r="G13" s="219"/>
      <c r="H13" s="219"/>
      <c r="I13" s="219"/>
      <c r="J13" s="219"/>
      <c r="K13" s="219"/>
      <c r="L13" s="219"/>
      <c r="M13" s="219"/>
      <c r="N13" s="220"/>
      <c r="O13" s="189" t="s">
        <v>51</v>
      </c>
      <c r="P13" s="34" t="s">
        <v>148</v>
      </c>
      <c r="Q13" s="140" t="str">
        <f>'入力シート'!C9</f>
        <v>O</v>
      </c>
      <c r="R13" s="189" t="s">
        <v>149</v>
      </c>
      <c r="S13" s="126" t="str">
        <f>'入力シート'!C10</f>
        <v>ラリークラブ</v>
      </c>
      <c r="T13" s="126"/>
      <c r="U13" s="126"/>
      <c r="V13" s="126"/>
      <c r="W13" s="126"/>
      <c r="X13" s="126"/>
      <c r="Y13" s="126"/>
      <c r="Z13" s="126"/>
      <c r="AA13" s="164"/>
      <c r="AC13" s="263" t="s">
        <v>150</v>
      </c>
      <c r="AD13" s="256"/>
      <c r="AE13" s="254" t="s">
        <v>40</v>
      </c>
      <c r="AF13" s="255"/>
      <c r="AG13" s="255"/>
      <c r="AH13" s="255"/>
      <c r="AI13" s="255"/>
      <c r="AJ13" s="255"/>
      <c r="AK13" s="255"/>
      <c r="AL13" s="256"/>
      <c r="AM13" s="195" t="s">
        <v>151</v>
      </c>
      <c r="AN13" s="195"/>
      <c r="AO13" s="195" t="s">
        <v>152</v>
      </c>
      <c r="AP13" s="239"/>
    </row>
    <row r="14" spans="1:42" ht="7.5" customHeight="1">
      <c r="A14" s="135"/>
      <c r="B14" s="183"/>
      <c r="C14" s="218"/>
      <c r="D14" s="219"/>
      <c r="E14" s="219"/>
      <c r="F14" s="219"/>
      <c r="G14" s="219"/>
      <c r="H14" s="219"/>
      <c r="I14" s="219"/>
      <c r="J14" s="219"/>
      <c r="K14" s="219"/>
      <c r="L14" s="219"/>
      <c r="M14" s="219"/>
      <c r="N14" s="220"/>
      <c r="O14" s="190"/>
      <c r="P14" s="35" t="s">
        <v>153</v>
      </c>
      <c r="Q14" s="224"/>
      <c r="R14" s="190"/>
      <c r="S14" s="126"/>
      <c r="T14" s="126"/>
      <c r="U14" s="126"/>
      <c r="V14" s="126"/>
      <c r="W14" s="126"/>
      <c r="X14" s="126"/>
      <c r="Y14" s="126"/>
      <c r="Z14" s="126"/>
      <c r="AA14" s="164"/>
      <c r="AC14" s="264"/>
      <c r="AD14" s="259"/>
      <c r="AE14" s="257"/>
      <c r="AF14" s="258"/>
      <c r="AG14" s="258"/>
      <c r="AH14" s="258"/>
      <c r="AI14" s="258"/>
      <c r="AJ14" s="258"/>
      <c r="AK14" s="258"/>
      <c r="AL14" s="259"/>
      <c r="AM14" s="110"/>
      <c r="AN14" s="110"/>
      <c r="AO14" s="110"/>
      <c r="AP14" s="240"/>
    </row>
    <row r="15" spans="1:42" ht="7.5" customHeight="1">
      <c r="A15" s="135"/>
      <c r="B15" s="130"/>
      <c r="C15" s="221"/>
      <c r="D15" s="222"/>
      <c r="E15" s="222"/>
      <c r="F15" s="222"/>
      <c r="G15" s="222"/>
      <c r="H15" s="222"/>
      <c r="I15" s="222"/>
      <c r="J15" s="222"/>
      <c r="K15" s="222"/>
      <c r="L15" s="222"/>
      <c r="M15" s="222"/>
      <c r="N15" s="223"/>
      <c r="O15" s="188"/>
      <c r="P15" s="36" t="s">
        <v>154</v>
      </c>
      <c r="Q15" s="143"/>
      <c r="R15" s="188"/>
      <c r="S15" s="142"/>
      <c r="T15" s="142"/>
      <c r="U15" s="142"/>
      <c r="V15" s="142"/>
      <c r="W15" s="142"/>
      <c r="X15" s="142"/>
      <c r="Y15" s="142"/>
      <c r="Z15" s="142"/>
      <c r="AA15" s="157"/>
      <c r="AC15" s="265"/>
      <c r="AD15" s="262"/>
      <c r="AE15" s="260"/>
      <c r="AF15" s="261"/>
      <c r="AG15" s="261"/>
      <c r="AH15" s="261"/>
      <c r="AI15" s="261"/>
      <c r="AJ15" s="261"/>
      <c r="AK15" s="261"/>
      <c r="AL15" s="262"/>
      <c r="AM15" s="110"/>
      <c r="AN15" s="110"/>
      <c r="AO15" s="110"/>
      <c r="AP15" s="240"/>
    </row>
    <row r="16" spans="1:42" ht="15" customHeight="1">
      <c r="A16" s="135"/>
      <c r="B16" s="129" t="s">
        <v>155</v>
      </c>
      <c r="C16" s="37" t="s">
        <v>156</v>
      </c>
      <c r="D16" s="82" t="str">
        <f>'入力シート'!C11</f>
        <v>999-9999</v>
      </c>
      <c r="E16" s="82"/>
      <c r="F16" s="82"/>
      <c r="G16" s="82"/>
      <c r="H16" s="82"/>
      <c r="I16" s="82"/>
      <c r="J16" s="38"/>
      <c r="K16" s="38"/>
      <c r="L16" s="38"/>
      <c r="M16" s="38"/>
      <c r="N16" s="38"/>
      <c r="O16" s="38"/>
      <c r="P16" s="38"/>
      <c r="Q16" s="39"/>
      <c r="R16" s="37"/>
      <c r="S16" s="38"/>
      <c r="T16" s="38"/>
      <c r="U16" s="38"/>
      <c r="V16" s="38"/>
      <c r="W16" s="38"/>
      <c r="X16" s="38"/>
      <c r="Y16" s="38"/>
      <c r="Z16" s="38"/>
      <c r="AA16" s="40"/>
      <c r="AC16" s="237" t="str">
        <f>TEXT('入力シート'!C21,"ge/m")</f>
        <v>H11/4</v>
      </c>
      <c r="AD16" s="238"/>
      <c r="AE16" s="241" t="str">
        <f>'入力シート'!D21</f>
        <v>蜂須賀</v>
      </c>
      <c r="AF16" s="241"/>
      <c r="AG16" s="241"/>
      <c r="AH16" s="241"/>
      <c r="AI16" s="241"/>
      <c r="AJ16" s="241"/>
      <c r="AK16" s="241"/>
      <c r="AL16" s="241"/>
      <c r="AM16" s="241" t="str">
        <f>'入力シート'!E21</f>
        <v>Ｄ</v>
      </c>
      <c r="AN16" s="241"/>
      <c r="AO16" s="241" t="str">
        <f>'入力シート'!F21</f>
        <v>１位</v>
      </c>
      <c r="AP16" s="242"/>
    </row>
    <row r="17" spans="1:42" ht="21" customHeight="1">
      <c r="A17" s="135"/>
      <c r="B17" s="130"/>
      <c r="C17" s="131" t="str">
        <f>'入力シート'!C12</f>
        <v>愛媛県</v>
      </c>
      <c r="D17" s="132"/>
      <c r="E17" s="132"/>
      <c r="F17" s="132"/>
      <c r="G17" s="132"/>
      <c r="H17" s="132"/>
      <c r="I17" s="132"/>
      <c r="J17" s="132"/>
      <c r="K17" s="132"/>
      <c r="L17" s="132"/>
      <c r="M17" s="132"/>
      <c r="N17" s="132"/>
      <c r="O17" s="132"/>
      <c r="P17" s="132"/>
      <c r="Q17" s="133"/>
      <c r="R17" s="85" t="str">
        <f>"TEL "&amp;'入力シート'!C13</f>
        <v>TEL ９９９－９９９－９９９９</v>
      </c>
      <c r="S17" s="83"/>
      <c r="T17" s="83"/>
      <c r="U17" s="83"/>
      <c r="V17" s="83"/>
      <c r="W17" s="83"/>
      <c r="X17" s="83"/>
      <c r="Y17" s="83"/>
      <c r="Z17" s="83"/>
      <c r="AA17" s="84"/>
      <c r="AB17" s="41"/>
      <c r="AC17" s="237"/>
      <c r="AD17" s="238"/>
      <c r="AE17" s="241"/>
      <c r="AF17" s="241"/>
      <c r="AG17" s="241"/>
      <c r="AH17" s="241"/>
      <c r="AI17" s="241"/>
      <c r="AJ17" s="241"/>
      <c r="AK17" s="241"/>
      <c r="AL17" s="241"/>
      <c r="AM17" s="241"/>
      <c r="AN17" s="241"/>
      <c r="AO17" s="241"/>
      <c r="AP17" s="242"/>
    </row>
    <row r="18" spans="1:42" ht="18" customHeight="1">
      <c r="A18" s="135"/>
      <c r="B18" s="42" t="s">
        <v>157</v>
      </c>
      <c r="C18" s="138" t="str">
        <f>'入力シート'!C14</f>
        <v>無職</v>
      </c>
      <c r="D18" s="139"/>
      <c r="E18" s="139"/>
      <c r="F18" s="139"/>
      <c r="G18" s="139"/>
      <c r="H18" s="139"/>
      <c r="I18" s="139"/>
      <c r="J18" s="139"/>
      <c r="K18" s="139"/>
      <c r="L18" s="139"/>
      <c r="M18" s="139"/>
      <c r="N18" s="139"/>
      <c r="O18" s="139"/>
      <c r="P18" s="139"/>
      <c r="Q18" s="140"/>
      <c r="R18" s="81" t="str">
        <f>"TEL "&amp;'入力シート'!C15</f>
        <v>TEL ９９９－９９９－９９９９</v>
      </c>
      <c r="S18" s="82"/>
      <c r="T18" s="82"/>
      <c r="U18" s="82"/>
      <c r="V18" s="82"/>
      <c r="W18" s="82"/>
      <c r="X18" s="82"/>
      <c r="Y18" s="82"/>
      <c r="Z18" s="82"/>
      <c r="AA18" s="117"/>
      <c r="AC18" s="237" t="str">
        <f>TEXT('入力シート'!C22,"ge/m")</f>
        <v>H11/6</v>
      </c>
      <c r="AD18" s="238"/>
      <c r="AE18" s="241" t="str">
        <f>'入力シート'!D22</f>
        <v>広島</v>
      </c>
      <c r="AF18" s="241"/>
      <c r="AG18" s="241"/>
      <c r="AH18" s="241"/>
      <c r="AI18" s="241"/>
      <c r="AJ18" s="241"/>
      <c r="AK18" s="241"/>
      <c r="AL18" s="241"/>
      <c r="AM18" s="241" t="str">
        <f>'入力シート'!E22</f>
        <v>Ｄ</v>
      </c>
      <c r="AN18" s="241"/>
      <c r="AO18" s="241" t="str">
        <f>'入力シート'!F22</f>
        <v>１位</v>
      </c>
      <c r="AP18" s="242"/>
    </row>
    <row r="19" spans="1:42" ht="18" customHeight="1">
      <c r="A19" s="136"/>
      <c r="B19" s="43" t="s">
        <v>158</v>
      </c>
      <c r="C19" s="141"/>
      <c r="D19" s="142"/>
      <c r="E19" s="142"/>
      <c r="F19" s="142"/>
      <c r="G19" s="142"/>
      <c r="H19" s="142"/>
      <c r="I19" s="142"/>
      <c r="J19" s="142"/>
      <c r="K19" s="142"/>
      <c r="L19" s="142"/>
      <c r="M19" s="142"/>
      <c r="N19" s="142"/>
      <c r="O19" s="142"/>
      <c r="P19" s="142"/>
      <c r="Q19" s="143"/>
      <c r="R19" s="85"/>
      <c r="S19" s="83"/>
      <c r="T19" s="83"/>
      <c r="U19" s="83"/>
      <c r="V19" s="83"/>
      <c r="W19" s="83"/>
      <c r="X19" s="83"/>
      <c r="Y19" s="83"/>
      <c r="Z19" s="83"/>
      <c r="AA19" s="84"/>
      <c r="AC19" s="237"/>
      <c r="AD19" s="238"/>
      <c r="AE19" s="241"/>
      <c r="AF19" s="241"/>
      <c r="AG19" s="241"/>
      <c r="AH19" s="241"/>
      <c r="AI19" s="241"/>
      <c r="AJ19" s="241"/>
      <c r="AK19" s="241"/>
      <c r="AL19" s="241"/>
      <c r="AM19" s="241"/>
      <c r="AN19" s="241"/>
      <c r="AO19" s="241"/>
      <c r="AP19" s="242"/>
    </row>
    <row r="20" spans="1:42" ht="18" customHeight="1">
      <c r="A20" s="136"/>
      <c r="B20" s="42" t="s">
        <v>159</v>
      </c>
      <c r="C20" s="98" t="s">
        <v>160</v>
      </c>
      <c r="D20" s="225" t="str">
        <f>'入力シート'!C16</f>
        <v>普通</v>
      </c>
      <c r="E20" s="226"/>
      <c r="F20" s="227"/>
      <c r="G20" s="120" t="s">
        <v>161</v>
      </c>
      <c r="H20" s="111" t="str">
        <f>MID('入力シート'!$C$17,1,1)</f>
        <v>1</v>
      </c>
      <c r="I20" s="113" t="str">
        <f>MID('入力シート'!$C$17,2,1)</f>
        <v>2</v>
      </c>
      <c r="J20" s="113" t="str">
        <f>MID('入力シート'!$C$17,3,1)</f>
        <v>3</v>
      </c>
      <c r="K20" s="113" t="str">
        <f>MID('入力シート'!$C$17,4,1)</f>
        <v>4</v>
      </c>
      <c r="L20" s="113" t="str">
        <f>MID('入力シート'!$C$17,5,1)</f>
        <v>5</v>
      </c>
      <c r="M20" s="113" t="str">
        <f>MID('入力シート'!$C$17,6,1)</f>
        <v>6</v>
      </c>
      <c r="N20" s="113" t="str">
        <f>MID('入力シート'!$C$17,7,1)</f>
        <v>7</v>
      </c>
      <c r="O20" s="113" t="str">
        <f>MID('入力シート'!$C$17,8,1)</f>
        <v>8</v>
      </c>
      <c r="P20" s="113" t="str">
        <f>MID('入力シート'!$C$17,9,1)</f>
        <v>9</v>
      </c>
      <c r="Q20" s="113" t="str">
        <f>MID('入力シート'!$C$17,10,1)</f>
        <v>0</v>
      </c>
      <c r="R20" s="113" t="str">
        <f>MID('入力シート'!$C$17,11,1)</f>
        <v>1</v>
      </c>
      <c r="S20" s="115" t="str">
        <f>MID('入力シート'!$C$17,12,1)</f>
        <v>2</v>
      </c>
      <c r="T20" s="90" t="str">
        <f>TEXT('入力シート'!C18,"ge年m月")&amp;" 取得"</f>
        <v>S40年1月 取得</v>
      </c>
      <c r="U20" s="91"/>
      <c r="V20" s="91"/>
      <c r="W20" s="91"/>
      <c r="X20" s="91"/>
      <c r="Y20" s="91"/>
      <c r="Z20" s="91"/>
      <c r="AA20" s="92"/>
      <c r="AC20" s="237" t="str">
        <f>TEXT('入力シート'!C23,"ge/m")</f>
        <v>H11/9</v>
      </c>
      <c r="AD20" s="238"/>
      <c r="AE20" s="241" t="str">
        <f>'入力シート'!D23</f>
        <v>島根</v>
      </c>
      <c r="AF20" s="241"/>
      <c r="AG20" s="241"/>
      <c r="AH20" s="241"/>
      <c r="AI20" s="241"/>
      <c r="AJ20" s="241"/>
      <c r="AK20" s="241"/>
      <c r="AL20" s="241"/>
      <c r="AM20" s="241" t="str">
        <f>'入力シート'!E23</f>
        <v>Ｄ</v>
      </c>
      <c r="AN20" s="241"/>
      <c r="AO20" s="241" t="str">
        <f>'入力シート'!F23</f>
        <v>１位</v>
      </c>
      <c r="AP20" s="242"/>
    </row>
    <row r="21" spans="1:42" ht="18" customHeight="1">
      <c r="A21" s="136"/>
      <c r="B21" s="43" t="s">
        <v>162</v>
      </c>
      <c r="C21" s="144"/>
      <c r="D21" s="228"/>
      <c r="E21" s="229"/>
      <c r="F21" s="230"/>
      <c r="G21" s="121"/>
      <c r="H21" s="122"/>
      <c r="I21" s="123"/>
      <c r="J21" s="123"/>
      <c r="K21" s="123"/>
      <c r="L21" s="114"/>
      <c r="M21" s="114"/>
      <c r="N21" s="114"/>
      <c r="O21" s="114"/>
      <c r="P21" s="114"/>
      <c r="Q21" s="114"/>
      <c r="R21" s="114"/>
      <c r="S21" s="116"/>
      <c r="T21" s="93"/>
      <c r="U21" s="94"/>
      <c r="V21" s="94"/>
      <c r="W21" s="94"/>
      <c r="X21" s="94"/>
      <c r="Y21" s="94"/>
      <c r="Z21" s="94"/>
      <c r="AA21" s="95"/>
      <c r="AC21" s="237"/>
      <c r="AD21" s="238"/>
      <c r="AE21" s="241"/>
      <c r="AF21" s="241"/>
      <c r="AG21" s="241"/>
      <c r="AH21" s="241"/>
      <c r="AI21" s="241"/>
      <c r="AJ21" s="241"/>
      <c r="AK21" s="241"/>
      <c r="AL21" s="241"/>
      <c r="AM21" s="241"/>
      <c r="AN21" s="241"/>
      <c r="AO21" s="241"/>
      <c r="AP21" s="242"/>
    </row>
    <row r="22" spans="1:42" ht="18" customHeight="1">
      <c r="A22" s="136"/>
      <c r="B22" s="42" t="s">
        <v>163</v>
      </c>
      <c r="C22" s="145" t="s">
        <v>139</v>
      </c>
      <c r="D22" s="146"/>
      <c r="E22" s="199" t="s">
        <v>164</v>
      </c>
      <c r="F22" s="200"/>
      <c r="G22" s="200"/>
      <c r="H22" s="200"/>
      <c r="I22" s="200"/>
      <c r="J22" s="200"/>
      <c r="K22" s="140"/>
      <c r="L22" s="98" t="s">
        <v>165</v>
      </c>
      <c r="M22" s="111" t="str">
        <f>MID('入力シート'!$C$19,1,1)</f>
        <v>3</v>
      </c>
      <c r="N22" s="203" t="str">
        <f>MID('入力シート'!$C$19,2,1)</f>
        <v>8</v>
      </c>
      <c r="O22" s="197" t="s">
        <v>166</v>
      </c>
      <c r="P22" s="111" t="str">
        <f>MID('入力シート'!$C$20,1,1)</f>
        <v>1</v>
      </c>
      <c r="Q22" s="113" t="str">
        <f>MID('入力シート'!$C$20,2,1)</f>
        <v>2</v>
      </c>
      <c r="R22" s="113" t="str">
        <f>MID('入力シート'!$C$20,3,1)</f>
        <v>3</v>
      </c>
      <c r="S22" s="113" t="str">
        <f>MID('入力シート'!$C$20,4,1)</f>
        <v>4</v>
      </c>
      <c r="T22" s="113" t="str">
        <f>MID('入力シート'!$C$20,5,1)</f>
        <v>5</v>
      </c>
      <c r="U22" s="113" t="str">
        <f>MID('入力シート'!$C$20,6,1)</f>
        <v>6</v>
      </c>
      <c r="V22" s="113" t="str">
        <f>MID('入力シート'!$C$20,7,1)</f>
        <v>7</v>
      </c>
      <c r="W22" s="113" t="str">
        <f>MID('入力シート'!$C$20,8,1)</f>
        <v>8</v>
      </c>
      <c r="X22" s="113" t="str">
        <f>MID('入力シート'!$C$20,9,1)</f>
        <v>0</v>
      </c>
      <c r="Y22" s="113" t="str">
        <f>MID('入力シート'!$C$20,10,1)</f>
        <v>1</v>
      </c>
      <c r="Z22" s="113" t="str">
        <f>MID('入力シート'!$C$20,11,1)</f>
        <v>2</v>
      </c>
      <c r="AA22" s="245">
        <f>MID('入力シート'!$C$20,12,1)</f>
      </c>
      <c r="AC22" s="237" t="str">
        <f>TEXT('入力シート'!C24,"ge/m")</f>
        <v>H11/10</v>
      </c>
      <c r="AD22" s="238"/>
      <c r="AE22" s="241" t="str">
        <f>'入力シート'!D24</f>
        <v>山口</v>
      </c>
      <c r="AF22" s="241"/>
      <c r="AG22" s="241"/>
      <c r="AH22" s="241"/>
      <c r="AI22" s="241"/>
      <c r="AJ22" s="241"/>
      <c r="AK22" s="241"/>
      <c r="AL22" s="241"/>
      <c r="AM22" s="241" t="str">
        <f>'入力シート'!E24</f>
        <v>Ｄ</v>
      </c>
      <c r="AN22" s="241"/>
      <c r="AO22" s="241" t="str">
        <f>'入力シート'!F24</f>
        <v>１位</v>
      </c>
      <c r="AP22" s="242"/>
    </row>
    <row r="23" spans="1:42" ht="18" customHeight="1" thickBot="1">
      <c r="A23" s="137"/>
      <c r="B23" s="43" t="s">
        <v>167</v>
      </c>
      <c r="C23" s="118" t="s">
        <v>140</v>
      </c>
      <c r="D23" s="119"/>
      <c r="E23" s="201"/>
      <c r="F23" s="202"/>
      <c r="G23" s="202"/>
      <c r="H23" s="202"/>
      <c r="I23" s="202"/>
      <c r="J23" s="202"/>
      <c r="K23" s="143"/>
      <c r="L23" s="144"/>
      <c r="M23" s="112"/>
      <c r="N23" s="204"/>
      <c r="O23" s="198"/>
      <c r="P23" s="112"/>
      <c r="Q23" s="114"/>
      <c r="R23" s="114"/>
      <c r="S23" s="114"/>
      <c r="T23" s="114"/>
      <c r="U23" s="114"/>
      <c r="V23" s="114"/>
      <c r="W23" s="114"/>
      <c r="X23" s="114"/>
      <c r="Y23" s="114"/>
      <c r="Z23" s="114"/>
      <c r="AA23" s="253"/>
      <c r="AC23" s="248"/>
      <c r="AD23" s="249"/>
      <c r="AE23" s="243"/>
      <c r="AF23" s="243"/>
      <c r="AG23" s="243"/>
      <c r="AH23" s="243"/>
      <c r="AI23" s="243"/>
      <c r="AJ23" s="243"/>
      <c r="AK23" s="243"/>
      <c r="AL23" s="243"/>
      <c r="AM23" s="243"/>
      <c r="AN23" s="243"/>
      <c r="AO23" s="243"/>
      <c r="AP23" s="244"/>
    </row>
    <row r="24" spans="1:42" ht="12.75" customHeight="1">
      <c r="A24" s="205" t="s">
        <v>168</v>
      </c>
      <c r="B24" s="44" t="s">
        <v>169</v>
      </c>
      <c r="C24" s="250" t="str">
        <f>'入力シート'!C25</f>
        <v>ﾔﾏﾀﾞ ﾊﾅｺ</v>
      </c>
      <c r="D24" s="251"/>
      <c r="E24" s="251"/>
      <c r="F24" s="251"/>
      <c r="G24" s="251"/>
      <c r="H24" s="251"/>
      <c r="I24" s="251"/>
      <c r="J24" s="251"/>
      <c r="K24" s="251"/>
      <c r="L24" s="251"/>
      <c r="M24" s="251"/>
      <c r="N24" s="252"/>
      <c r="O24" s="190" t="s">
        <v>3</v>
      </c>
      <c r="P24" s="207" t="s">
        <v>8</v>
      </c>
      <c r="Q24" s="208"/>
      <c r="R24" s="209" t="str">
        <f ca="1">TEXT('入力シート'!C27,"ge年m月d日")&amp;"生  "&amp;TEXT(TODAY()-'入力シート'!C27,"yy")&amp;"  歳"</f>
        <v>S40年1月1日生  41  歳</v>
      </c>
      <c r="S24" s="210"/>
      <c r="T24" s="210"/>
      <c r="U24" s="210"/>
      <c r="V24" s="210"/>
      <c r="W24" s="210"/>
      <c r="X24" s="210"/>
      <c r="Y24" s="210"/>
      <c r="Z24" s="210"/>
      <c r="AA24" s="211"/>
      <c r="AC24" s="127" t="s">
        <v>170</v>
      </c>
      <c r="AD24" s="127"/>
      <c r="AE24" s="127"/>
      <c r="AF24" s="127"/>
      <c r="AG24" s="127"/>
      <c r="AH24" s="127"/>
      <c r="AI24" s="127"/>
      <c r="AJ24" s="127"/>
      <c r="AK24" s="127"/>
      <c r="AL24" s="127"/>
      <c r="AM24" s="127"/>
      <c r="AN24" s="127"/>
      <c r="AO24" s="127"/>
      <c r="AP24" s="127"/>
    </row>
    <row r="25" spans="1:42" ht="7.5" customHeight="1" thickBot="1">
      <c r="A25" s="135"/>
      <c r="B25" s="182" t="s">
        <v>48</v>
      </c>
      <c r="C25" s="215" t="str">
        <f>'入力シート'!C26</f>
        <v>山田 花子</v>
      </c>
      <c r="D25" s="216"/>
      <c r="E25" s="216"/>
      <c r="F25" s="216"/>
      <c r="G25" s="216"/>
      <c r="H25" s="216"/>
      <c r="I25" s="216"/>
      <c r="J25" s="216"/>
      <c r="K25" s="216"/>
      <c r="L25" s="216"/>
      <c r="M25" s="216"/>
      <c r="N25" s="217"/>
      <c r="O25" s="188"/>
      <c r="P25" s="193"/>
      <c r="Q25" s="194"/>
      <c r="R25" s="212"/>
      <c r="S25" s="213"/>
      <c r="T25" s="213"/>
      <c r="U25" s="213"/>
      <c r="V25" s="213"/>
      <c r="W25" s="213"/>
      <c r="X25" s="213"/>
      <c r="Y25" s="213"/>
      <c r="Z25" s="213"/>
      <c r="AA25" s="214"/>
      <c r="AC25" s="127"/>
      <c r="AD25" s="127"/>
      <c r="AE25" s="127"/>
      <c r="AF25" s="127"/>
      <c r="AG25" s="127"/>
      <c r="AH25" s="127"/>
      <c r="AI25" s="127"/>
      <c r="AJ25" s="127"/>
      <c r="AK25" s="127"/>
      <c r="AL25" s="127"/>
      <c r="AM25" s="127"/>
      <c r="AN25" s="127"/>
      <c r="AO25" s="127"/>
      <c r="AP25" s="127"/>
    </row>
    <row r="26" spans="1:42" ht="7.5" customHeight="1">
      <c r="A26" s="135"/>
      <c r="B26" s="183"/>
      <c r="C26" s="218"/>
      <c r="D26" s="219"/>
      <c r="E26" s="219"/>
      <c r="F26" s="219"/>
      <c r="G26" s="219"/>
      <c r="H26" s="219"/>
      <c r="I26" s="219"/>
      <c r="J26" s="219"/>
      <c r="K26" s="219"/>
      <c r="L26" s="219"/>
      <c r="M26" s="219"/>
      <c r="N26" s="220"/>
      <c r="O26" s="189" t="s">
        <v>4</v>
      </c>
      <c r="P26" s="34" t="s">
        <v>5</v>
      </c>
      <c r="Q26" s="140" t="str">
        <f>'入力シート'!C28</f>
        <v>O</v>
      </c>
      <c r="R26" s="189" t="s">
        <v>9</v>
      </c>
      <c r="S26" s="126" t="str">
        <f>'入力シート'!C29</f>
        <v>ラリークラブ</v>
      </c>
      <c r="T26" s="126"/>
      <c r="U26" s="126"/>
      <c r="V26" s="126"/>
      <c r="W26" s="126"/>
      <c r="X26" s="126"/>
      <c r="Y26" s="126"/>
      <c r="Z26" s="126"/>
      <c r="AA26" s="164"/>
      <c r="AC26" s="263" t="s">
        <v>150</v>
      </c>
      <c r="AD26" s="256"/>
      <c r="AE26" s="254" t="s">
        <v>40</v>
      </c>
      <c r="AF26" s="255"/>
      <c r="AG26" s="255"/>
      <c r="AH26" s="255"/>
      <c r="AI26" s="255"/>
      <c r="AJ26" s="255"/>
      <c r="AK26" s="255"/>
      <c r="AL26" s="256"/>
      <c r="AM26" s="195" t="s">
        <v>151</v>
      </c>
      <c r="AN26" s="195"/>
      <c r="AO26" s="195" t="s">
        <v>152</v>
      </c>
      <c r="AP26" s="239"/>
    </row>
    <row r="27" spans="1:42" ht="7.5" customHeight="1">
      <c r="A27" s="135"/>
      <c r="B27" s="183"/>
      <c r="C27" s="218"/>
      <c r="D27" s="219"/>
      <c r="E27" s="219"/>
      <c r="F27" s="219"/>
      <c r="G27" s="219"/>
      <c r="H27" s="219"/>
      <c r="I27" s="219"/>
      <c r="J27" s="219"/>
      <c r="K27" s="219"/>
      <c r="L27" s="219"/>
      <c r="M27" s="219"/>
      <c r="N27" s="220"/>
      <c r="O27" s="190"/>
      <c r="P27" s="35" t="s">
        <v>6</v>
      </c>
      <c r="Q27" s="224"/>
      <c r="R27" s="190"/>
      <c r="S27" s="126"/>
      <c r="T27" s="126"/>
      <c r="U27" s="126"/>
      <c r="V27" s="126"/>
      <c r="W27" s="126"/>
      <c r="X27" s="126"/>
      <c r="Y27" s="126"/>
      <c r="Z27" s="126"/>
      <c r="AA27" s="164"/>
      <c r="AC27" s="264"/>
      <c r="AD27" s="259"/>
      <c r="AE27" s="257"/>
      <c r="AF27" s="258"/>
      <c r="AG27" s="258"/>
      <c r="AH27" s="258"/>
      <c r="AI27" s="258"/>
      <c r="AJ27" s="258"/>
      <c r="AK27" s="258"/>
      <c r="AL27" s="259"/>
      <c r="AM27" s="110"/>
      <c r="AN27" s="110"/>
      <c r="AO27" s="110"/>
      <c r="AP27" s="240"/>
    </row>
    <row r="28" spans="1:42" ht="7.5" customHeight="1">
      <c r="A28" s="135"/>
      <c r="B28" s="130"/>
      <c r="C28" s="221"/>
      <c r="D28" s="222"/>
      <c r="E28" s="222"/>
      <c r="F28" s="222"/>
      <c r="G28" s="222"/>
      <c r="H28" s="222"/>
      <c r="I28" s="222"/>
      <c r="J28" s="222"/>
      <c r="K28" s="222"/>
      <c r="L28" s="222"/>
      <c r="M28" s="222"/>
      <c r="N28" s="223"/>
      <c r="O28" s="188"/>
      <c r="P28" s="36" t="s">
        <v>7</v>
      </c>
      <c r="Q28" s="143"/>
      <c r="R28" s="188"/>
      <c r="S28" s="142"/>
      <c r="T28" s="142"/>
      <c r="U28" s="142"/>
      <c r="V28" s="142"/>
      <c r="W28" s="142"/>
      <c r="X28" s="142"/>
      <c r="Y28" s="142"/>
      <c r="Z28" s="142"/>
      <c r="AA28" s="157"/>
      <c r="AC28" s="265"/>
      <c r="AD28" s="262"/>
      <c r="AE28" s="260"/>
      <c r="AF28" s="261"/>
      <c r="AG28" s="261"/>
      <c r="AH28" s="261"/>
      <c r="AI28" s="261"/>
      <c r="AJ28" s="261"/>
      <c r="AK28" s="261"/>
      <c r="AL28" s="262"/>
      <c r="AM28" s="110"/>
      <c r="AN28" s="110"/>
      <c r="AO28" s="110"/>
      <c r="AP28" s="240"/>
    </row>
    <row r="29" spans="1:42" ht="15" customHeight="1">
      <c r="A29" s="135"/>
      <c r="B29" s="129" t="s">
        <v>155</v>
      </c>
      <c r="C29" s="37" t="s">
        <v>10</v>
      </c>
      <c r="D29" s="82" t="str">
        <f>'入力シート'!C30</f>
        <v>999-9999</v>
      </c>
      <c r="E29" s="82"/>
      <c r="F29" s="82"/>
      <c r="G29" s="82"/>
      <c r="H29" s="82"/>
      <c r="I29" s="82"/>
      <c r="J29" s="38"/>
      <c r="K29" s="38"/>
      <c r="L29" s="38"/>
      <c r="M29" s="38"/>
      <c r="N29" s="38"/>
      <c r="O29" s="38"/>
      <c r="P29" s="38"/>
      <c r="Q29" s="39"/>
      <c r="R29" s="37"/>
      <c r="S29" s="38"/>
      <c r="T29" s="38"/>
      <c r="U29" s="38"/>
      <c r="V29" s="38"/>
      <c r="W29" s="38"/>
      <c r="X29" s="38"/>
      <c r="Y29" s="38"/>
      <c r="Z29" s="38"/>
      <c r="AA29" s="40"/>
      <c r="AC29" s="237" t="str">
        <f>TEXT('入力シート'!C40,"ge/m")</f>
        <v>H11/4</v>
      </c>
      <c r="AD29" s="238"/>
      <c r="AE29" s="241" t="str">
        <f>'入力シート'!D40</f>
        <v>蜂須賀</v>
      </c>
      <c r="AF29" s="241"/>
      <c r="AG29" s="241"/>
      <c r="AH29" s="241"/>
      <c r="AI29" s="241"/>
      <c r="AJ29" s="241"/>
      <c r="AK29" s="241"/>
      <c r="AL29" s="241"/>
      <c r="AM29" s="241" t="str">
        <f>'入力シート'!E40</f>
        <v>Ｄ</v>
      </c>
      <c r="AN29" s="241"/>
      <c r="AO29" s="241" t="str">
        <f>'入力シート'!F40</f>
        <v>１位</v>
      </c>
      <c r="AP29" s="242"/>
    </row>
    <row r="30" spans="1:42" ht="21" customHeight="1">
      <c r="A30" s="135"/>
      <c r="B30" s="130"/>
      <c r="C30" s="131" t="str">
        <f>'入力シート'!C31</f>
        <v>愛媛県</v>
      </c>
      <c r="D30" s="132"/>
      <c r="E30" s="132"/>
      <c r="F30" s="132"/>
      <c r="G30" s="132"/>
      <c r="H30" s="132"/>
      <c r="I30" s="132"/>
      <c r="J30" s="132"/>
      <c r="K30" s="132"/>
      <c r="L30" s="132"/>
      <c r="M30" s="132"/>
      <c r="N30" s="132"/>
      <c r="O30" s="132"/>
      <c r="P30" s="132"/>
      <c r="Q30" s="133"/>
      <c r="R30" s="85" t="str">
        <f>"TEL "&amp;'入力シート'!C32</f>
        <v>TEL ９９９－９９９－９９９９</v>
      </c>
      <c r="S30" s="83"/>
      <c r="T30" s="83"/>
      <c r="U30" s="83"/>
      <c r="V30" s="83"/>
      <c r="W30" s="83"/>
      <c r="X30" s="83"/>
      <c r="Y30" s="83"/>
      <c r="Z30" s="83"/>
      <c r="AA30" s="84"/>
      <c r="AC30" s="237"/>
      <c r="AD30" s="238"/>
      <c r="AE30" s="241"/>
      <c r="AF30" s="241"/>
      <c r="AG30" s="241"/>
      <c r="AH30" s="241"/>
      <c r="AI30" s="241"/>
      <c r="AJ30" s="241"/>
      <c r="AK30" s="241"/>
      <c r="AL30" s="241"/>
      <c r="AM30" s="241"/>
      <c r="AN30" s="241"/>
      <c r="AO30" s="241"/>
      <c r="AP30" s="242"/>
    </row>
    <row r="31" spans="1:42" ht="18" customHeight="1">
      <c r="A31" s="135"/>
      <c r="B31" s="42" t="s">
        <v>157</v>
      </c>
      <c r="C31" s="138" t="str">
        <f>'入力シート'!C33</f>
        <v>無職</v>
      </c>
      <c r="D31" s="139"/>
      <c r="E31" s="139"/>
      <c r="F31" s="139"/>
      <c r="G31" s="139"/>
      <c r="H31" s="139"/>
      <c r="I31" s="139"/>
      <c r="J31" s="139"/>
      <c r="K31" s="139"/>
      <c r="L31" s="139"/>
      <c r="M31" s="139"/>
      <c r="N31" s="139"/>
      <c r="O31" s="139"/>
      <c r="P31" s="139"/>
      <c r="Q31" s="140"/>
      <c r="R31" s="81" t="str">
        <f>"TEL "&amp;'入力シート'!C34</f>
        <v>TEL ９９９－９９９－９９９９</v>
      </c>
      <c r="S31" s="82"/>
      <c r="T31" s="82"/>
      <c r="U31" s="82"/>
      <c r="V31" s="82"/>
      <c r="W31" s="82"/>
      <c r="X31" s="82"/>
      <c r="Y31" s="82"/>
      <c r="Z31" s="82"/>
      <c r="AA31" s="117"/>
      <c r="AC31" s="237" t="str">
        <f>TEXT('入力シート'!C41,"ge/m")</f>
        <v>H11/6</v>
      </c>
      <c r="AD31" s="238"/>
      <c r="AE31" s="241" t="str">
        <f>'入力シート'!D41</f>
        <v>広島</v>
      </c>
      <c r="AF31" s="241"/>
      <c r="AG31" s="241"/>
      <c r="AH31" s="241"/>
      <c r="AI31" s="241"/>
      <c r="AJ31" s="241"/>
      <c r="AK31" s="241"/>
      <c r="AL31" s="241"/>
      <c r="AM31" s="241" t="str">
        <f>'入力シート'!E41</f>
        <v>Ｄ</v>
      </c>
      <c r="AN31" s="241"/>
      <c r="AO31" s="241" t="str">
        <f>'入力シート'!F41</f>
        <v>１位</v>
      </c>
      <c r="AP31" s="242"/>
    </row>
    <row r="32" spans="1:42" ht="18" customHeight="1">
      <c r="A32" s="136"/>
      <c r="B32" s="43" t="s">
        <v>158</v>
      </c>
      <c r="C32" s="141"/>
      <c r="D32" s="142"/>
      <c r="E32" s="142"/>
      <c r="F32" s="142"/>
      <c r="G32" s="142"/>
      <c r="H32" s="142"/>
      <c r="I32" s="142"/>
      <c r="J32" s="142"/>
      <c r="K32" s="142"/>
      <c r="L32" s="142"/>
      <c r="M32" s="142"/>
      <c r="N32" s="142"/>
      <c r="O32" s="142"/>
      <c r="P32" s="142"/>
      <c r="Q32" s="143"/>
      <c r="R32" s="85"/>
      <c r="S32" s="83"/>
      <c r="T32" s="83"/>
      <c r="U32" s="83"/>
      <c r="V32" s="83"/>
      <c r="W32" s="83"/>
      <c r="X32" s="83"/>
      <c r="Y32" s="83"/>
      <c r="Z32" s="83"/>
      <c r="AA32" s="84"/>
      <c r="AC32" s="237"/>
      <c r="AD32" s="238"/>
      <c r="AE32" s="241"/>
      <c r="AF32" s="241"/>
      <c r="AG32" s="241"/>
      <c r="AH32" s="241"/>
      <c r="AI32" s="241"/>
      <c r="AJ32" s="241"/>
      <c r="AK32" s="241"/>
      <c r="AL32" s="241"/>
      <c r="AM32" s="241"/>
      <c r="AN32" s="241"/>
      <c r="AO32" s="241"/>
      <c r="AP32" s="242"/>
    </row>
    <row r="33" spans="1:42" ht="18" customHeight="1">
      <c r="A33" s="136"/>
      <c r="B33" s="42" t="s">
        <v>159</v>
      </c>
      <c r="C33" s="98" t="s">
        <v>11</v>
      </c>
      <c r="D33" s="225" t="str">
        <f>'入力シート'!C35</f>
        <v>普通</v>
      </c>
      <c r="E33" s="226"/>
      <c r="F33" s="227"/>
      <c r="G33" s="120" t="s">
        <v>12</v>
      </c>
      <c r="H33" s="111" t="str">
        <f>MID('入力シート'!$C$36,1,1)</f>
        <v>1</v>
      </c>
      <c r="I33" s="113" t="str">
        <f>MID('入力シート'!$C$36,2,1)</f>
        <v>2</v>
      </c>
      <c r="J33" s="113" t="str">
        <f>MID('入力シート'!$C$36,3,1)</f>
        <v>3</v>
      </c>
      <c r="K33" s="113" t="str">
        <f>MID('入力シート'!$C$36,4,1)</f>
        <v>4</v>
      </c>
      <c r="L33" s="113" t="str">
        <f>MID('入力シート'!$C$36,5,1)</f>
        <v>5</v>
      </c>
      <c r="M33" s="113" t="str">
        <f>MID('入力シート'!$C$36,6,1)</f>
        <v>6</v>
      </c>
      <c r="N33" s="113" t="str">
        <f>MID('入力シート'!$C$36,7,1)</f>
        <v>7</v>
      </c>
      <c r="O33" s="113" t="str">
        <f>MID('入力シート'!$C$36,8,1)</f>
        <v>8</v>
      </c>
      <c r="P33" s="113" t="str">
        <f>MID('入力シート'!$C$36,9,1)</f>
        <v>9</v>
      </c>
      <c r="Q33" s="113" t="str">
        <f>MID('入力シート'!$C$36,10,1)</f>
        <v>0</v>
      </c>
      <c r="R33" s="113" t="str">
        <f>MID('入力シート'!$C$36,11,1)</f>
        <v>1</v>
      </c>
      <c r="S33" s="115" t="str">
        <f>MID('入力シート'!$C$36,12,1)</f>
        <v>2</v>
      </c>
      <c r="T33" s="90" t="str">
        <f>TEXT('入力シート'!C37,"ge年m月")&amp;" 取得"</f>
        <v>S50年1月 取得</v>
      </c>
      <c r="U33" s="91"/>
      <c r="V33" s="91"/>
      <c r="W33" s="91"/>
      <c r="X33" s="91"/>
      <c r="Y33" s="91"/>
      <c r="Z33" s="91"/>
      <c r="AA33" s="92"/>
      <c r="AC33" s="237" t="str">
        <f>TEXT('入力シート'!C42,"ge/m")</f>
        <v>H11/9</v>
      </c>
      <c r="AD33" s="238"/>
      <c r="AE33" s="241" t="str">
        <f>'入力シート'!D42</f>
        <v>島根</v>
      </c>
      <c r="AF33" s="241"/>
      <c r="AG33" s="241"/>
      <c r="AH33" s="241"/>
      <c r="AI33" s="241"/>
      <c r="AJ33" s="241"/>
      <c r="AK33" s="241"/>
      <c r="AL33" s="241"/>
      <c r="AM33" s="241" t="str">
        <f>'入力シート'!E42</f>
        <v>Ｄ</v>
      </c>
      <c r="AN33" s="241"/>
      <c r="AO33" s="241" t="str">
        <f>'入力シート'!F42</f>
        <v>１位</v>
      </c>
      <c r="AP33" s="242"/>
    </row>
    <row r="34" spans="1:42" ht="18.75" customHeight="1">
      <c r="A34" s="136"/>
      <c r="B34" s="43" t="s">
        <v>162</v>
      </c>
      <c r="C34" s="144"/>
      <c r="D34" s="228"/>
      <c r="E34" s="229"/>
      <c r="F34" s="230"/>
      <c r="G34" s="121"/>
      <c r="H34" s="122"/>
      <c r="I34" s="123"/>
      <c r="J34" s="123"/>
      <c r="K34" s="123"/>
      <c r="L34" s="114"/>
      <c r="M34" s="114"/>
      <c r="N34" s="114"/>
      <c r="O34" s="114"/>
      <c r="P34" s="114"/>
      <c r="Q34" s="114"/>
      <c r="R34" s="114"/>
      <c r="S34" s="116"/>
      <c r="T34" s="93"/>
      <c r="U34" s="94"/>
      <c r="V34" s="94"/>
      <c r="W34" s="94"/>
      <c r="X34" s="94"/>
      <c r="Y34" s="94"/>
      <c r="Z34" s="94"/>
      <c r="AA34" s="95"/>
      <c r="AC34" s="237"/>
      <c r="AD34" s="238"/>
      <c r="AE34" s="241"/>
      <c r="AF34" s="241"/>
      <c r="AG34" s="241"/>
      <c r="AH34" s="241"/>
      <c r="AI34" s="241"/>
      <c r="AJ34" s="241"/>
      <c r="AK34" s="241"/>
      <c r="AL34" s="241"/>
      <c r="AM34" s="241"/>
      <c r="AN34" s="241"/>
      <c r="AO34" s="241"/>
      <c r="AP34" s="242"/>
    </row>
    <row r="35" spans="1:42" ht="18" customHeight="1">
      <c r="A35" s="136"/>
      <c r="B35" s="42" t="s">
        <v>163</v>
      </c>
      <c r="C35" s="145" t="s">
        <v>0</v>
      </c>
      <c r="D35" s="146"/>
      <c r="E35" s="199" t="s">
        <v>2</v>
      </c>
      <c r="F35" s="200"/>
      <c r="G35" s="200"/>
      <c r="H35" s="200"/>
      <c r="I35" s="200"/>
      <c r="J35" s="200"/>
      <c r="K35" s="140"/>
      <c r="L35" s="98" t="s">
        <v>13</v>
      </c>
      <c r="M35" s="111" t="str">
        <f>MID('入力シート'!$C$38,1,1)</f>
        <v>3</v>
      </c>
      <c r="N35" s="203" t="str">
        <f>MID('入力シート'!$C$38,2,1)</f>
        <v>8</v>
      </c>
      <c r="O35" s="197" t="s">
        <v>12</v>
      </c>
      <c r="P35" s="111" t="str">
        <f>MID('入力シート'!$C$39,1,1)</f>
        <v>1</v>
      </c>
      <c r="Q35" s="113" t="str">
        <f>MID('入力シート'!$C$39,2,1)</f>
        <v>2</v>
      </c>
      <c r="R35" s="113" t="str">
        <f>MID('入力シート'!$C$39,3,1)</f>
        <v>3</v>
      </c>
      <c r="S35" s="113" t="str">
        <f>MID('入力シート'!$C$39,4,1)</f>
        <v>4</v>
      </c>
      <c r="T35" s="113" t="str">
        <f>MID('入力シート'!$C$39,5,1)</f>
        <v>5</v>
      </c>
      <c r="U35" s="113" t="str">
        <f>MID('入力シート'!$C$39,6,1)</f>
        <v>6</v>
      </c>
      <c r="V35" s="113" t="str">
        <f>MID('入力シート'!$C$39,7,1)</f>
        <v>7</v>
      </c>
      <c r="W35" s="113" t="str">
        <f>MID('入力シート'!$C$39,8,1)</f>
        <v>8</v>
      </c>
      <c r="X35" s="113" t="str">
        <f>MID('入力シート'!$C$39,9,1)</f>
        <v>9</v>
      </c>
      <c r="Y35" s="113" t="str">
        <f>MID('入力シート'!$C$39,10,1)</f>
        <v>0</v>
      </c>
      <c r="Z35" s="113" t="str">
        <f>MID('入力シート'!$C$39,11,1)</f>
        <v>1</v>
      </c>
      <c r="AA35" s="245" t="str">
        <f>MID('入力シート'!$C$39,12,1)</f>
        <v>2</v>
      </c>
      <c r="AC35" s="237" t="str">
        <f>TEXT('入力シート'!C43,"ge/m")</f>
        <v>H11/10</v>
      </c>
      <c r="AD35" s="238"/>
      <c r="AE35" s="241" t="str">
        <f>'入力シート'!D43</f>
        <v>山口</v>
      </c>
      <c r="AF35" s="241"/>
      <c r="AG35" s="241"/>
      <c r="AH35" s="241"/>
      <c r="AI35" s="241"/>
      <c r="AJ35" s="241"/>
      <c r="AK35" s="241"/>
      <c r="AL35" s="241"/>
      <c r="AM35" s="241" t="str">
        <f>'入力シート'!E43</f>
        <v>Ｄ</v>
      </c>
      <c r="AN35" s="241"/>
      <c r="AO35" s="241" t="str">
        <f>'入力シート'!F43</f>
        <v>１位</v>
      </c>
      <c r="AP35" s="242"/>
    </row>
    <row r="36" spans="1:42" ht="18" customHeight="1" thickBot="1">
      <c r="A36" s="206"/>
      <c r="B36" s="45" t="s">
        <v>167</v>
      </c>
      <c r="C36" s="246" t="s">
        <v>1</v>
      </c>
      <c r="D36" s="247"/>
      <c r="E36" s="231"/>
      <c r="F36" s="232"/>
      <c r="G36" s="232"/>
      <c r="H36" s="232"/>
      <c r="I36" s="232"/>
      <c r="J36" s="232"/>
      <c r="K36" s="233"/>
      <c r="L36" s="234"/>
      <c r="M36" s="149"/>
      <c r="N36" s="235"/>
      <c r="O36" s="236"/>
      <c r="P36" s="149"/>
      <c r="Q36" s="86"/>
      <c r="R36" s="86"/>
      <c r="S36" s="86"/>
      <c r="T36" s="86"/>
      <c r="U36" s="86"/>
      <c r="V36" s="86"/>
      <c r="W36" s="86"/>
      <c r="X36" s="86"/>
      <c r="Y36" s="86"/>
      <c r="Z36" s="86"/>
      <c r="AA36" s="125"/>
      <c r="AC36" s="248"/>
      <c r="AD36" s="249"/>
      <c r="AE36" s="243"/>
      <c r="AF36" s="243"/>
      <c r="AG36" s="243"/>
      <c r="AH36" s="243"/>
      <c r="AI36" s="243"/>
      <c r="AJ36" s="243"/>
      <c r="AK36" s="243"/>
      <c r="AL36" s="243"/>
      <c r="AM36" s="243"/>
      <c r="AN36" s="243"/>
      <c r="AO36" s="243"/>
      <c r="AP36" s="244"/>
    </row>
    <row r="38" spans="1:42" ht="21.75" customHeight="1">
      <c r="A38" s="266" t="s">
        <v>171</v>
      </c>
      <c r="B38" s="266"/>
      <c r="C38" s="266" t="s">
        <v>172</v>
      </c>
      <c r="D38" s="266"/>
      <c r="E38" s="266"/>
      <c r="F38" s="241"/>
      <c r="G38" s="241"/>
      <c r="H38" s="241"/>
      <c r="I38" s="241"/>
      <c r="J38" s="241"/>
      <c r="K38" s="241"/>
      <c r="L38" s="241"/>
      <c r="M38" s="266" t="s">
        <v>173</v>
      </c>
      <c r="N38" s="266"/>
      <c r="O38" s="266"/>
      <c r="P38" s="241"/>
      <c r="Q38" s="241"/>
      <c r="R38" s="241"/>
      <c r="S38" s="266" t="s">
        <v>174</v>
      </c>
      <c r="T38" s="266"/>
      <c r="U38" s="266"/>
      <c r="V38" s="241"/>
      <c r="W38" s="241"/>
      <c r="X38" s="241"/>
      <c r="Y38" s="241"/>
      <c r="Z38" s="241"/>
      <c r="AA38" s="241"/>
      <c r="AB38" s="266" t="s">
        <v>175</v>
      </c>
      <c r="AC38" s="266"/>
      <c r="AD38" s="266"/>
      <c r="AE38" s="267"/>
      <c r="AF38" s="267"/>
      <c r="AG38" s="267"/>
      <c r="AH38" s="267"/>
      <c r="AI38" s="267"/>
      <c r="AJ38" s="267"/>
      <c r="AK38" s="267"/>
      <c r="AL38" s="267"/>
      <c r="AM38" s="267"/>
      <c r="AN38" s="267"/>
      <c r="AO38" s="267"/>
      <c r="AP38" s="267"/>
    </row>
    <row r="39" spans="1:15" ht="13.5">
      <c r="A39" s="82" t="s">
        <v>176</v>
      </c>
      <c r="B39" s="82"/>
      <c r="C39" s="82"/>
      <c r="D39" s="82"/>
      <c r="E39" s="82"/>
      <c r="F39" s="82"/>
      <c r="G39" s="82"/>
      <c r="H39" s="82"/>
      <c r="I39" s="82"/>
      <c r="J39" s="82"/>
      <c r="K39" s="82"/>
      <c r="L39" s="82"/>
      <c r="M39" s="82"/>
      <c r="N39" s="82"/>
      <c r="O39" s="82"/>
    </row>
  </sheetData>
  <sheetProtection sheet="1" objects="1" scenarios="1"/>
  <mergeCells count="205">
    <mergeCell ref="G8:H9"/>
    <mergeCell ref="C12:N15"/>
    <mergeCell ref="R11:AA12"/>
    <mergeCell ref="D20:F21"/>
    <mergeCell ref="Q13:Q15"/>
    <mergeCell ref="R13:R15"/>
    <mergeCell ref="S13:AA15"/>
    <mergeCell ref="E8:F9"/>
    <mergeCell ref="I8:J9"/>
    <mergeCell ref="K8:L9"/>
    <mergeCell ref="AB38:AD38"/>
    <mergeCell ref="AE38:AJ38"/>
    <mergeCell ref="AK38:AP38"/>
    <mergeCell ref="A39:O39"/>
    <mergeCell ref="A38:B38"/>
    <mergeCell ref="C38:E38"/>
    <mergeCell ref="F38:L38"/>
    <mergeCell ref="M38:O38"/>
    <mergeCell ref="P38:R38"/>
    <mergeCell ref="S38:U38"/>
    <mergeCell ref="AC35:AD36"/>
    <mergeCell ref="AE35:AL36"/>
    <mergeCell ref="AM35:AN36"/>
    <mergeCell ref="AO35:AP36"/>
    <mergeCell ref="AC33:AD34"/>
    <mergeCell ref="AE33:AL34"/>
    <mergeCell ref="AM33:AN34"/>
    <mergeCell ref="AO33:AP34"/>
    <mergeCell ref="AC31:AD32"/>
    <mergeCell ref="AE31:AL32"/>
    <mergeCell ref="AM31:AN32"/>
    <mergeCell ref="AO31:AP32"/>
    <mergeCell ref="AC29:AD30"/>
    <mergeCell ref="AE29:AL30"/>
    <mergeCell ref="AM29:AN30"/>
    <mergeCell ref="AO29:AP30"/>
    <mergeCell ref="AC26:AD28"/>
    <mergeCell ref="AE26:AL28"/>
    <mergeCell ref="AM26:AN28"/>
    <mergeCell ref="AO26:AP28"/>
    <mergeCell ref="AE22:AL23"/>
    <mergeCell ref="AE13:AL15"/>
    <mergeCell ref="AC13:AD15"/>
    <mergeCell ref="AC24:AP25"/>
    <mergeCell ref="AE16:AL17"/>
    <mergeCell ref="AE18:AL19"/>
    <mergeCell ref="AE20:AL21"/>
    <mergeCell ref="AO16:AP17"/>
    <mergeCell ref="AO18:AP19"/>
    <mergeCell ref="AO20:AP21"/>
    <mergeCell ref="V38:AA38"/>
    <mergeCell ref="AM16:AN17"/>
    <mergeCell ref="AM18:AN19"/>
    <mergeCell ref="AM20:AN21"/>
    <mergeCell ref="AM22:AN23"/>
    <mergeCell ref="AA22:AA23"/>
    <mergeCell ref="Z22:Z23"/>
    <mergeCell ref="W22:W23"/>
    <mergeCell ref="X22:X23"/>
    <mergeCell ref="Y22:Y23"/>
    <mergeCell ref="AO22:AP23"/>
    <mergeCell ref="Z35:Z36"/>
    <mergeCell ref="AA35:AA36"/>
    <mergeCell ref="C36:D36"/>
    <mergeCell ref="AC22:AD23"/>
    <mergeCell ref="C24:N24"/>
    <mergeCell ref="V35:V36"/>
    <mergeCell ref="W35:W36"/>
    <mergeCell ref="X35:X36"/>
    <mergeCell ref="Y35:Y36"/>
    <mergeCell ref="AC11:AP12"/>
    <mergeCell ref="AC16:AD17"/>
    <mergeCell ref="AC18:AD19"/>
    <mergeCell ref="AC20:AD21"/>
    <mergeCell ref="AO13:AP15"/>
    <mergeCell ref="R35:R36"/>
    <mergeCell ref="S35:S36"/>
    <mergeCell ref="T35:T36"/>
    <mergeCell ref="U35:U36"/>
    <mergeCell ref="N35:N36"/>
    <mergeCell ref="O35:O36"/>
    <mergeCell ref="P35:P36"/>
    <mergeCell ref="Q35:Q36"/>
    <mergeCell ref="C35:D35"/>
    <mergeCell ref="E35:K36"/>
    <mergeCell ref="L35:L36"/>
    <mergeCell ref="M35:M36"/>
    <mergeCell ref="Q33:Q34"/>
    <mergeCell ref="R33:R34"/>
    <mergeCell ref="S33:S34"/>
    <mergeCell ref="T33:AA34"/>
    <mergeCell ref="M33:M34"/>
    <mergeCell ref="N33:N34"/>
    <mergeCell ref="O33:O34"/>
    <mergeCell ref="P33:P34"/>
    <mergeCell ref="C31:Q32"/>
    <mergeCell ref="R31:AA32"/>
    <mergeCell ref="C33:C34"/>
    <mergeCell ref="D33:F34"/>
    <mergeCell ref="G33:G34"/>
    <mergeCell ref="H33:H34"/>
    <mergeCell ref="I33:I34"/>
    <mergeCell ref="J33:J34"/>
    <mergeCell ref="K33:K34"/>
    <mergeCell ref="L33:L34"/>
    <mergeCell ref="R30:AA30"/>
    <mergeCell ref="C25:N28"/>
    <mergeCell ref="O26:O28"/>
    <mergeCell ref="Q26:Q28"/>
    <mergeCell ref="A24:A36"/>
    <mergeCell ref="O24:O25"/>
    <mergeCell ref="P24:Q25"/>
    <mergeCell ref="R24:AA25"/>
    <mergeCell ref="B25:B28"/>
    <mergeCell ref="R26:R28"/>
    <mergeCell ref="S26:AA28"/>
    <mergeCell ref="B29:B30"/>
    <mergeCell ref="D29:I29"/>
    <mergeCell ref="C30:Q30"/>
    <mergeCell ref="O22:O23"/>
    <mergeCell ref="L22:L23"/>
    <mergeCell ref="E22:K23"/>
    <mergeCell ref="V22:V23"/>
    <mergeCell ref="R22:R23"/>
    <mergeCell ref="S22:S23"/>
    <mergeCell ref="T22:T23"/>
    <mergeCell ref="U22:U23"/>
    <mergeCell ref="M22:M23"/>
    <mergeCell ref="N22:N23"/>
    <mergeCell ref="AB5:AH6"/>
    <mergeCell ref="AJ2:AK6"/>
    <mergeCell ref="AL2:AP6"/>
    <mergeCell ref="B12:B15"/>
    <mergeCell ref="C11:N11"/>
    <mergeCell ref="O11:O12"/>
    <mergeCell ref="O13:O15"/>
    <mergeCell ref="P11:Q12"/>
    <mergeCell ref="AM13:AN15"/>
    <mergeCell ref="AB4:AH4"/>
    <mergeCell ref="N4:AA4"/>
    <mergeCell ref="V2:AC3"/>
    <mergeCell ref="AD2:AD3"/>
    <mergeCell ref="AE2:AH3"/>
    <mergeCell ref="A2:B3"/>
    <mergeCell ref="C2:M3"/>
    <mergeCell ref="N2:N3"/>
    <mergeCell ref="U2:U3"/>
    <mergeCell ref="X5:X6"/>
    <mergeCell ref="Y5:Y6"/>
    <mergeCell ref="Z5:Z6"/>
    <mergeCell ref="AA5:AA6"/>
    <mergeCell ref="N5:O5"/>
    <mergeCell ref="N6:O6"/>
    <mergeCell ref="P5:P6"/>
    <mergeCell ref="Q5:Q6"/>
    <mergeCell ref="A5:B6"/>
    <mergeCell ref="C5:M6"/>
    <mergeCell ref="B16:B17"/>
    <mergeCell ref="D16:I16"/>
    <mergeCell ref="C17:Q17"/>
    <mergeCell ref="A11:A23"/>
    <mergeCell ref="C18:Q19"/>
    <mergeCell ref="C20:C21"/>
    <mergeCell ref="C22:D22"/>
    <mergeCell ref="C8:D9"/>
    <mergeCell ref="AM8:AN9"/>
    <mergeCell ref="AO8:AP9"/>
    <mergeCell ref="R5:R6"/>
    <mergeCell ref="S5:S6"/>
    <mergeCell ref="T5:T6"/>
    <mergeCell ref="U5:U6"/>
    <mergeCell ref="V5:V6"/>
    <mergeCell ref="W5:W6"/>
    <mergeCell ref="AE8:AF9"/>
    <mergeCell ref="AG8:AH9"/>
    <mergeCell ref="AI8:AJ9"/>
    <mergeCell ref="AK8:AL9"/>
    <mergeCell ref="W8:X9"/>
    <mergeCell ref="Y8:Z9"/>
    <mergeCell ref="AA8:AB9"/>
    <mergeCell ref="AC8:AD9"/>
    <mergeCell ref="M8:N9"/>
    <mergeCell ref="O8:P9"/>
    <mergeCell ref="Q8:R9"/>
    <mergeCell ref="S8:T9"/>
    <mergeCell ref="U8:V9"/>
    <mergeCell ref="R17:AA17"/>
    <mergeCell ref="R18:AA19"/>
    <mergeCell ref="C23:D23"/>
    <mergeCell ref="G20:G21"/>
    <mergeCell ref="H20:H21"/>
    <mergeCell ref="I20:I21"/>
    <mergeCell ref="J20:J21"/>
    <mergeCell ref="K20:K21"/>
    <mergeCell ref="L20:L21"/>
    <mergeCell ref="S20:S21"/>
    <mergeCell ref="T20:AA21"/>
    <mergeCell ref="M20:M21"/>
    <mergeCell ref="N20:N21"/>
    <mergeCell ref="O20:O21"/>
    <mergeCell ref="P20:P21"/>
    <mergeCell ref="P22:P23"/>
    <mergeCell ref="Q22:Q23"/>
    <mergeCell ref="Q20:Q21"/>
    <mergeCell ref="R20:R21"/>
  </mergeCells>
  <printOptions horizontalCentered="1" verticalCentered="1"/>
  <pageMargins left="0.7480314960629921" right="0" top="0.1968503937007874" bottom="0.1968503937007874" header="0" footer="0"/>
  <pageSetup fitToHeight="1" fitToWidth="1" horizontalDpi="300" verticalDpi="300" orientation="landscape" paperSize="13" scale="89" r:id="rId2"/>
  <colBreaks count="1" manualBreakCount="1">
    <brk id="42" max="17"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W30"/>
  <sheetViews>
    <sheetView workbookViewId="0" topLeftCell="G1">
      <selection activeCell="Y6" sqref="Y6:Y7"/>
    </sheetView>
  </sheetViews>
  <sheetFormatPr defaultColWidth="8.796875" defaultRowHeight="14.25"/>
  <cols>
    <col min="1" max="1" width="9" style="2" customWidth="1"/>
    <col min="2" max="2" width="9.8984375" style="2" customWidth="1"/>
    <col min="3" max="9" width="5.19921875" style="2" customWidth="1"/>
    <col min="10" max="10" width="9.8984375" style="2" customWidth="1"/>
    <col min="11" max="11" width="3.5" style="2" customWidth="1"/>
    <col min="12" max="12" width="2.69921875" style="2" customWidth="1"/>
    <col min="13" max="13" width="14.69921875" style="2" customWidth="1"/>
    <col min="14" max="14" width="2.69921875" style="2" customWidth="1"/>
    <col min="15" max="15" width="3.8984375" style="2" customWidth="1"/>
    <col min="16" max="16" width="2.69921875" style="2" customWidth="1"/>
    <col min="17" max="17" width="4.09765625" style="2" customWidth="1"/>
    <col min="18" max="18" width="2.69921875" style="2" customWidth="1"/>
    <col min="19" max="19" width="7.5" style="2" customWidth="1"/>
    <col min="20" max="20" width="9.19921875" style="2" customWidth="1"/>
    <col min="21" max="21" width="2.69921875" style="2" customWidth="1"/>
    <col min="22" max="23" width="4.09765625" style="2" customWidth="1"/>
    <col min="24" max="16384" width="9" style="2" customWidth="1"/>
  </cols>
  <sheetData>
    <row r="1" spans="1:12" ht="21.75" thickBot="1">
      <c r="A1" s="47" t="s">
        <v>177</v>
      </c>
      <c r="L1" s="47" t="s">
        <v>178</v>
      </c>
    </row>
    <row r="2" spans="1:23" ht="21" customHeight="1">
      <c r="A2" s="48" t="s">
        <v>179</v>
      </c>
      <c r="B2" s="303" t="str">
        <f>'入力シート'!C46</f>
        <v>愛媛500 あ0000</v>
      </c>
      <c r="C2" s="304"/>
      <c r="D2" s="49" t="s">
        <v>89</v>
      </c>
      <c r="E2" s="319" t="str">
        <f>'入力シート'!C47</f>
        <v>ランサー</v>
      </c>
      <c r="F2" s="321"/>
      <c r="G2" s="322"/>
      <c r="H2" s="49" t="s">
        <v>91</v>
      </c>
      <c r="I2" s="319" t="str">
        <f>'入力シート'!C48</f>
        <v>E-CE9A</v>
      </c>
      <c r="J2" s="320"/>
      <c r="L2" s="318" t="s">
        <v>180</v>
      </c>
      <c r="M2" s="267"/>
      <c r="N2" s="318" t="s">
        <v>181</v>
      </c>
      <c r="O2" s="274" t="s">
        <v>25</v>
      </c>
      <c r="P2" s="275"/>
      <c r="Q2" s="275"/>
      <c r="R2" s="276"/>
      <c r="S2" s="46" t="s">
        <v>182</v>
      </c>
      <c r="T2" s="90" t="s">
        <v>26</v>
      </c>
      <c r="U2" s="91"/>
      <c r="V2" s="293"/>
      <c r="W2" s="41"/>
    </row>
    <row r="3" spans="1:23" ht="21" customHeight="1">
      <c r="A3" s="50" t="s">
        <v>93</v>
      </c>
      <c r="B3" s="51" t="str">
        <f>TEXT('入力シート'!C49,"####")&amp;" cc"</f>
        <v>1997 cc</v>
      </c>
      <c r="C3" s="52" t="s">
        <v>183</v>
      </c>
      <c r="D3" s="266" t="s">
        <v>184</v>
      </c>
      <c r="E3" s="266"/>
      <c r="F3" s="53" t="s">
        <v>185</v>
      </c>
      <c r="G3" s="323"/>
      <c r="H3" s="324"/>
      <c r="I3" s="53" t="s">
        <v>94</v>
      </c>
      <c r="J3" s="54" t="str">
        <f>'入力シート'!C50</f>
        <v>JM-148</v>
      </c>
      <c r="L3" s="318"/>
      <c r="M3" s="267"/>
      <c r="N3" s="318"/>
      <c r="O3" s="277"/>
      <c r="P3" s="278"/>
      <c r="Q3" s="278"/>
      <c r="R3" s="279"/>
      <c r="S3" s="46" t="s">
        <v>186</v>
      </c>
      <c r="T3" s="93"/>
      <c r="U3" s="94"/>
      <c r="V3" s="294"/>
      <c r="W3" s="41"/>
    </row>
    <row r="4" spans="1:22" ht="21" customHeight="1">
      <c r="A4" s="295" t="s">
        <v>187</v>
      </c>
      <c r="B4" s="110"/>
      <c r="C4" s="266" t="s">
        <v>188</v>
      </c>
      <c r="D4" s="55" t="s">
        <v>189</v>
      </c>
      <c r="E4" s="266" t="str">
        <f>'入力シート'!C51</f>
        <v>BS RE460R</v>
      </c>
      <c r="F4" s="266"/>
      <c r="G4" s="266"/>
      <c r="H4" s="266"/>
      <c r="I4" s="266"/>
      <c r="J4" s="298"/>
      <c r="T4" s="41"/>
      <c r="U4" s="41"/>
      <c r="V4" s="41"/>
    </row>
    <row r="5" spans="1:23" ht="21" customHeight="1">
      <c r="A5" s="295"/>
      <c r="B5" s="110"/>
      <c r="C5" s="266"/>
      <c r="D5" s="55" t="s">
        <v>24</v>
      </c>
      <c r="E5" s="266" t="str">
        <f>'入力シート'!C52</f>
        <v>195/65-R15</v>
      </c>
      <c r="F5" s="266"/>
      <c r="G5" s="266"/>
      <c r="H5" s="266"/>
      <c r="I5" s="266"/>
      <c r="J5" s="298"/>
      <c r="K5" s="2" t="s">
        <v>190</v>
      </c>
      <c r="L5" s="266" t="s">
        <v>191</v>
      </c>
      <c r="M5" s="266"/>
      <c r="N5" s="266"/>
      <c r="O5" s="266"/>
      <c r="P5" s="266"/>
      <c r="Q5" s="46" t="s">
        <v>192</v>
      </c>
      <c r="R5" s="266" t="s">
        <v>191</v>
      </c>
      <c r="S5" s="266"/>
      <c r="T5" s="266"/>
      <c r="U5" s="266"/>
      <c r="V5" s="46" t="s">
        <v>192</v>
      </c>
      <c r="W5" s="56"/>
    </row>
    <row r="6" spans="1:22" ht="21" customHeight="1">
      <c r="A6" s="295"/>
      <c r="B6" s="110"/>
      <c r="C6" s="266" t="s">
        <v>193</v>
      </c>
      <c r="D6" s="55" t="s">
        <v>189</v>
      </c>
      <c r="E6" s="266" t="str">
        <f>'入力シート'!C53</f>
        <v>BS RE460R</v>
      </c>
      <c r="F6" s="266"/>
      <c r="G6" s="266"/>
      <c r="H6" s="266"/>
      <c r="I6" s="266"/>
      <c r="J6" s="298"/>
      <c r="L6" s="57"/>
      <c r="M6" s="283" t="s">
        <v>194</v>
      </c>
      <c r="N6" s="283"/>
      <c r="O6" s="283"/>
      <c r="P6" s="58"/>
      <c r="Q6" s="9"/>
      <c r="R6" s="57"/>
      <c r="S6" s="283" t="s">
        <v>195</v>
      </c>
      <c r="T6" s="283"/>
      <c r="U6" s="58"/>
      <c r="V6" s="9"/>
    </row>
    <row r="7" spans="1:22" ht="21" customHeight="1">
      <c r="A7" s="295"/>
      <c r="B7" s="110"/>
      <c r="C7" s="266"/>
      <c r="D7" s="55" t="s">
        <v>196</v>
      </c>
      <c r="E7" s="266" t="str">
        <f>'入力シート'!C54</f>
        <v>195/65-R15</v>
      </c>
      <c r="F7" s="266"/>
      <c r="G7" s="266"/>
      <c r="H7" s="266"/>
      <c r="I7" s="266"/>
      <c r="J7" s="298"/>
      <c r="L7" s="57"/>
      <c r="M7" s="283" t="s">
        <v>197</v>
      </c>
      <c r="N7" s="283"/>
      <c r="O7" s="283"/>
      <c r="P7" s="58"/>
      <c r="Q7" s="9"/>
      <c r="R7" s="57"/>
      <c r="S7" s="283" t="s">
        <v>198</v>
      </c>
      <c r="T7" s="283"/>
      <c r="U7" s="58"/>
      <c r="V7" s="9"/>
    </row>
    <row r="8" spans="1:22" ht="21" customHeight="1">
      <c r="A8" s="305" t="s">
        <v>199</v>
      </c>
      <c r="B8" s="306"/>
      <c r="C8" s="307"/>
      <c r="D8" s="59" t="s">
        <v>22</v>
      </c>
      <c r="E8" s="309" t="str">
        <f>'入力シート'!C55</f>
        <v>ハート</v>
      </c>
      <c r="F8" s="301"/>
      <c r="G8" s="301"/>
      <c r="H8" s="301"/>
      <c r="I8" s="301"/>
      <c r="J8" s="302"/>
      <c r="L8" s="57"/>
      <c r="M8" s="283" t="s">
        <v>200</v>
      </c>
      <c r="N8" s="283"/>
      <c r="O8" s="283"/>
      <c r="P8" s="58"/>
      <c r="Q8" s="9"/>
      <c r="R8" s="57"/>
      <c r="S8" s="283" t="s">
        <v>201</v>
      </c>
      <c r="T8" s="283"/>
      <c r="U8" s="58"/>
      <c r="V8" s="9"/>
    </row>
    <row r="9" spans="1:22" ht="21" customHeight="1">
      <c r="A9" s="265"/>
      <c r="B9" s="261"/>
      <c r="C9" s="308"/>
      <c r="D9" s="59" t="s">
        <v>23</v>
      </c>
      <c r="E9" s="309" t="str">
        <f>'入力シート'!C56</f>
        <v>ハート</v>
      </c>
      <c r="F9" s="301"/>
      <c r="G9" s="301"/>
      <c r="H9" s="301"/>
      <c r="I9" s="301"/>
      <c r="J9" s="302"/>
      <c r="L9" s="57"/>
      <c r="M9" s="283" t="s">
        <v>202</v>
      </c>
      <c r="N9" s="283"/>
      <c r="O9" s="283"/>
      <c r="P9" s="58"/>
      <c r="Q9" s="9"/>
      <c r="R9" s="57"/>
      <c r="S9" s="283" t="s">
        <v>203</v>
      </c>
      <c r="T9" s="283"/>
      <c r="U9" s="58"/>
      <c r="V9" s="9"/>
    </row>
    <row r="10" spans="1:22" ht="21" customHeight="1">
      <c r="A10" s="305" t="s">
        <v>204</v>
      </c>
      <c r="B10" s="306"/>
      <c r="C10" s="307"/>
      <c r="D10" s="59" t="s">
        <v>22</v>
      </c>
      <c r="E10" s="309" t="str">
        <f>'入力シート'!C57</f>
        <v>K・Y・B</v>
      </c>
      <c r="F10" s="301"/>
      <c r="G10" s="301"/>
      <c r="H10" s="301"/>
      <c r="I10" s="301"/>
      <c r="J10" s="302"/>
      <c r="L10" s="57"/>
      <c r="M10" s="283" t="s">
        <v>205</v>
      </c>
      <c r="N10" s="283"/>
      <c r="O10" s="283"/>
      <c r="P10" s="58"/>
      <c r="Q10" s="9"/>
      <c r="R10" s="57"/>
      <c r="S10" s="283" t="s">
        <v>206</v>
      </c>
      <c r="T10" s="283"/>
      <c r="U10" s="58"/>
      <c r="V10" s="9"/>
    </row>
    <row r="11" spans="1:22" ht="21" customHeight="1">
      <c r="A11" s="265"/>
      <c r="B11" s="261"/>
      <c r="C11" s="308"/>
      <c r="D11" s="59" t="s">
        <v>23</v>
      </c>
      <c r="E11" s="309" t="str">
        <f>'入力シート'!C58</f>
        <v>K・Y・B</v>
      </c>
      <c r="F11" s="301"/>
      <c r="G11" s="301"/>
      <c r="H11" s="301"/>
      <c r="I11" s="301"/>
      <c r="J11" s="302"/>
      <c r="L11" s="57"/>
      <c r="M11" s="283" t="s">
        <v>207</v>
      </c>
      <c r="N11" s="283"/>
      <c r="O11" s="283"/>
      <c r="P11" s="58"/>
      <c r="Q11" s="9"/>
      <c r="R11" s="57"/>
      <c r="S11" s="283" t="s">
        <v>208</v>
      </c>
      <c r="T11" s="283"/>
      <c r="U11" s="58"/>
      <c r="V11" s="9"/>
    </row>
    <row r="12" spans="1:22" ht="21" customHeight="1">
      <c r="A12" s="305" t="s">
        <v>209</v>
      </c>
      <c r="B12" s="306"/>
      <c r="C12" s="307"/>
      <c r="D12" s="59" t="s">
        <v>22</v>
      </c>
      <c r="E12" s="309" t="str">
        <f>'入力シート'!C59</f>
        <v>キャロッセ</v>
      </c>
      <c r="F12" s="301"/>
      <c r="G12" s="301"/>
      <c r="H12" s="301"/>
      <c r="I12" s="301"/>
      <c r="J12" s="302"/>
      <c r="L12" s="57"/>
      <c r="M12" s="283" t="s">
        <v>210</v>
      </c>
      <c r="N12" s="283"/>
      <c r="O12" s="283"/>
      <c r="P12" s="58"/>
      <c r="Q12" s="9"/>
      <c r="R12" s="57"/>
      <c r="S12" s="283" t="s">
        <v>211</v>
      </c>
      <c r="T12" s="283"/>
      <c r="U12" s="58"/>
      <c r="V12" s="9"/>
    </row>
    <row r="13" spans="1:22" ht="21" customHeight="1">
      <c r="A13" s="265"/>
      <c r="B13" s="261"/>
      <c r="C13" s="308"/>
      <c r="D13" s="59" t="s">
        <v>23</v>
      </c>
      <c r="E13" s="309" t="str">
        <f>'入力シート'!C60</f>
        <v>キャロッセ</v>
      </c>
      <c r="F13" s="301"/>
      <c r="G13" s="301"/>
      <c r="H13" s="301"/>
      <c r="I13" s="301"/>
      <c r="J13" s="302"/>
      <c r="L13" s="57"/>
      <c r="M13" s="283" t="s">
        <v>212</v>
      </c>
      <c r="N13" s="283"/>
      <c r="O13" s="283"/>
      <c r="P13" s="58"/>
      <c r="Q13" s="9"/>
      <c r="R13" s="57"/>
      <c r="S13" s="283" t="s">
        <v>213</v>
      </c>
      <c r="T13" s="283"/>
      <c r="U13" s="58"/>
      <c r="V13" s="9"/>
    </row>
    <row r="14" spans="1:22" ht="21" customHeight="1" thickBot="1">
      <c r="A14" s="299" t="s">
        <v>214</v>
      </c>
      <c r="B14" s="300"/>
      <c r="C14" s="266" t="str">
        <f>'入力シート'!C61</f>
        <v>ナルディ</v>
      </c>
      <c r="D14" s="266"/>
      <c r="E14" s="266"/>
      <c r="F14" s="266"/>
      <c r="G14" s="266"/>
      <c r="H14" s="266"/>
      <c r="I14" s="266"/>
      <c r="J14" s="298"/>
      <c r="L14" s="57"/>
      <c r="M14" s="283" t="s">
        <v>243</v>
      </c>
      <c r="N14" s="283"/>
      <c r="O14" s="283"/>
      <c r="P14" s="58"/>
      <c r="Q14" s="9"/>
      <c r="S14" s="283"/>
      <c r="T14" s="283"/>
      <c r="U14" s="58"/>
      <c r="V14" s="9"/>
    </row>
    <row r="15" spans="1:22" ht="21" customHeight="1">
      <c r="A15" s="299" t="s">
        <v>215</v>
      </c>
      <c r="B15" s="300"/>
      <c r="C15" s="266" t="str">
        <f>'入力シート'!C62</f>
        <v>ノーマル</v>
      </c>
      <c r="D15" s="266"/>
      <c r="E15" s="266"/>
      <c r="F15" s="266"/>
      <c r="G15" s="266"/>
      <c r="H15" s="266"/>
      <c r="I15" s="266"/>
      <c r="J15" s="298"/>
      <c r="L15" s="280" t="s">
        <v>216</v>
      </c>
      <c r="M15" s="281"/>
      <c r="N15" s="281"/>
      <c r="O15" s="281"/>
      <c r="P15" s="281"/>
      <c r="Q15" s="281"/>
      <c r="R15" s="281"/>
      <c r="S15" s="281"/>
      <c r="T15" s="281"/>
      <c r="U15" s="281"/>
      <c r="V15" s="282"/>
    </row>
    <row r="16" spans="1:22" ht="21" customHeight="1">
      <c r="A16" s="299" t="s">
        <v>217</v>
      </c>
      <c r="B16" s="300"/>
      <c r="C16" s="266" t="str">
        <f>'入力シート'!C63</f>
        <v>JX555Exp</v>
      </c>
      <c r="D16" s="266"/>
      <c r="E16" s="266"/>
      <c r="F16" s="266"/>
      <c r="G16" s="266"/>
      <c r="H16" s="266"/>
      <c r="I16" s="266"/>
      <c r="J16" s="298"/>
      <c r="L16" s="271"/>
      <c r="M16" s="272"/>
      <c r="N16" s="272"/>
      <c r="O16" s="272"/>
      <c r="P16" s="272"/>
      <c r="Q16" s="272"/>
      <c r="R16" s="272"/>
      <c r="S16" s="272"/>
      <c r="T16" s="272"/>
      <c r="U16" s="272"/>
      <c r="V16" s="273"/>
    </row>
    <row r="17" spans="1:22" ht="21" customHeight="1">
      <c r="A17" s="299" t="s">
        <v>218</v>
      </c>
      <c r="B17" s="300"/>
      <c r="C17" s="314" t="str">
        <f>"ロールバー　　スプリング　　シート　　ベルト　　乗車定員（"&amp;'入力シート'!C64&amp;"名）"</f>
        <v>ロールバー　　スプリング　　シート　　ベルト　　乗車定員（2名）</v>
      </c>
      <c r="D17" s="314"/>
      <c r="E17" s="314"/>
      <c r="F17" s="314"/>
      <c r="G17" s="314"/>
      <c r="H17" s="314"/>
      <c r="I17" s="314"/>
      <c r="J17" s="315"/>
      <c r="L17" s="271" t="s">
        <v>219</v>
      </c>
      <c r="M17" s="272"/>
      <c r="N17" s="272"/>
      <c r="O17" s="272"/>
      <c r="P17" s="272"/>
      <c r="Q17" s="272"/>
      <c r="R17" s="272"/>
      <c r="S17" s="272"/>
      <c r="T17" s="272"/>
      <c r="U17" s="272"/>
      <c r="V17" s="273"/>
    </row>
    <row r="18" spans="1:22" ht="21" customHeight="1">
      <c r="A18" s="295" t="s">
        <v>220</v>
      </c>
      <c r="B18" s="110"/>
      <c r="C18" s="316" t="s">
        <v>221</v>
      </c>
      <c r="D18" s="317"/>
      <c r="E18" s="301" t="s">
        <v>222</v>
      </c>
      <c r="F18" s="301"/>
      <c r="G18" s="301"/>
      <c r="H18" s="301"/>
      <c r="I18" s="301"/>
      <c r="J18" s="302"/>
      <c r="L18" s="271"/>
      <c r="M18" s="272"/>
      <c r="N18" s="272"/>
      <c r="O18" s="272"/>
      <c r="P18" s="272"/>
      <c r="Q18" s="272"/>
      <c r="R18" s="272"/>
      <c r="S18" s="272"/>
      <c r="T18" s="272"/>
      <c r="U18" s="272"/>
      <c r="V18" s="273"/>
    </row>
    <row r="19" spans="1:22" ht="21" customHeight="1" thickBot="1">
      <c r="A19" s="296"/>
      <c r="B19" s="297"/>
      <c r="C19" s="310" t="s">
        <v>223</v>
      </c>
      <c r="D19" s="311"/>
      <c r="E19" s="312" t="s">
        <v>224</v>
      </c>
      <c r="F19" s="312"/>
      <c r="G19" s="312"/>
      <c r="H19" s="312"/>
      <c r="I19" s="312"/>
      <c r="J19" s="313"/>
      <c r="L19" s="271" t="s">
        <v>225</v>
      </c>
      <c r="M19" s="272"/>
      <c r="N19" s="272"/>
      <c r="O19" s="272"/>
      <c r="P19" s="272"/>
      <c r="Q19" s="272"/>
      <c r="R19" s="272"/>
      <c r="S19" s="272"/>
      <c r="T19" s="272"/>
      <c r="U19" s="272"/>
      <c r="V19" s="273"/>
    </row>
    <row r="20" spans="1:22" ht="21" customHeight="1">
      <c r="A20" s="161" t="s">
        <v>226</v>
      </c>
      <c r="B20" s="161"/>
      <c r="C20" s="161"/>
      <c r="D20" s="161"/>
      <c r="E20" s="161"/>
      <c r="F20" s="161"/>
      <c r="G20" s="161"/>
      <c r="H20" s="161"/>
      <c r="I20" s="161"/>
      <c r="J20" s="161"/>
      <c r="L20" s="271"/>
      <c r="M20" s="272"/>
      <c r="N20" s="272"/>
      <c r="O20" s="272"/>
      <c r="P20" s="272"/>
      <c r="Q20" s="272"/>
      <c r="R20" s="272"/>
      <c r="S20" s="272"/>
      <c r="T20" s="272"/>
      <c r="U20" s="272"/>
      <c r="V20" s="273"/>
    </row>
    <row r="21" spans="1:22" ht="21" customHeight="1">
      <c r="A21" s="284" t="s">
        <v>227</v>
      </c>
      <c r="B21" s="284"/>
      <c r="C21" s="284"/>
      <c r="D21" s="284"/>
      <c r="E21" s="284"/>
      <c r="F21" s="284"/>
      <c r="G21" s="284"/>
      <c r="H21" s="284"/>
      <c r="I21" s="284"/>
      <c r="J21" s="284"/>
      <c r="L21" s="271" t="s">
        <v>228</v>
      </c>
      <c r="M21" s="272"/>
      <c r="N21" s="272"/>
      <c r="O21" s="272"/>
      <c r="P21" s="272"/>
      <c r="Q21" s="272"/>
      <c r="R21" s="272"/>
      <c r="S21" s="272"/>
      <c r="T21" s="272"/>
      <c r="U21" s="272"/>
      <c r="V21" s="273"/>
    </row>
    <row r="22" spans="1:22" ht="21" customHeight="1">
      <c r="A22" s="284"/>
      <c r="B22" s="284"/>
      <c r="C22" s="284"/>
      <c r="D22" s="284"/>
      <c r="E22" s="284"/>
      <c r="F22" s="284"/>
      <c r="G22" s="284"/>
      <c r="H22" s="284"/>
      <c r="I22" s="284"/>
      <c r="J22" s="284"/>
      <c r="L22" s="271"/>
      <c r="M22" s="272"/>
      <c r="N22" s="272"/>
      <c r="O22" s="272"/>
      <c r="P22" s="272"/>
      <c r="Q22" s="272"/>
      <c r="R22" s="272"/>
      <c r="S22" s="272"/>
      <c r="T22" s="272"/>
      <c r="U22" s="272"/>
      <c r="V22" s="273"/>
    </row>
    <row r="23" spans="1:22" ht="21" customHeight="1">
      <c r="A23" s="284"/>
      <c r="B23" s="284"/>
      <c r="C23" s="284"/>
      <c r="D23" s="284"/>
      <c r="E23" s="284"/>
      <c r="F23" s="284"/>
      <c r="G23" s="284"/>
      <c r="H23" s="284"/>
      <c r="I23" s="284"/>
      <c r="J23" s="284"/>
      <c r="L23" s="271" t="s">
        <v>120</v>
      </c>
      <c r="M23" s="272"/>
      <c r="N23" s="287" t="str">
        <f>'入力シート'!C65</f>
        <v>あやしい保険屋</v>
      </c>
      <c r="O23" s="287"/>
      <c r="P23" s="287"/>
      <c r="Q23" s="287"/>
      <c r="R23" s="287"/>
      <c r="S23" s="287"/>
      <c r="T23" s="287"/>
      <c r="U23" s="287"/>
      <c r="V23" s="288"/>
    </row>
    <row r="24" spans="1:22" ht="21" customHeight="1">
      <c r="A24" s="284"/>
      <c r="B24" s="284"/>
      <c r="C24" s="284"/>
      <c r="D24" s="284"/>
      <c r="E24" s="284"/>
      <c r="F24" s="284"/>
      <c r="G24" s="284"/>
      <c r="H24" s="284"/>
      <c r="I24" s="284"/>
      <c r="J24" s="284"/>
      <c r="L24" s="271"/>
      <c r="M24" s="272"/>
      <c r="N24" s="287"/>
      <c r="O24" s="287"/>
      <c r="P24" s="287"/>
      <c r="Q24" s="287"/>
      <c r="R24" s="287"/>
      <c r="S24" s="287"/>
      <c r="T24" s="287"/>
      <c r="U24" s="287"/>
      <c r="V24" s="288"/>
    </row>
    <row r="25" spans="1:22" ht="21" customHeight="1">
      <c r="A25" s="284"/>
      <c r="B25" s="284"/>
      <c r="C25" s="284"/>
      <c r="D25" s="284"/>
      <c r="E25" s="284"/>
      <c r="F25" s="284"/>
      <c r="G25" s="284"/>
      <c r="H25" s="284"/>
      <c r="I25" s="284"/>
      <c r="J25" s="284"/>
      <c r="L25" s="271" t="s">
        <v>229</v>
      </c>
      <c r="M25" s="272"/>
      <c r="N25" s="289" t="str">
        <f>TEXT('入力シート'!C66,"ge.m.d")&amp;" ～ "&amp;TEXT(IF(DAY('入力シート'!C66)=DAY('入力シート'!C66+365),'入力シート'!C66+365,'入力シート'!C66+366),"ge.m.d")</f>
        <v>H11.2.28 ～ H12.2.28</v>
      </c>
      <c r="O25" s="287"/>
      <c r="P25" s="287"/>
      <c r="Q25" s="287"/>
      <c r="R25" s="287"/>
      <c r="S25" s="287"/>
      <c r="T25" s="287"/>
      <c r="U25" s="287"/>
      <c r="V25" s="288"/>
    </row>
    <row r="26" spans="1:22" ht="21" customHeight="1" thickBot="1">
      <c r="A26" s="28" t="s">
        <v>230</v>
      </c>
      <c r="B26" s="60"/>
      <c r="C26" s="60"/>
      <c r="D26" s="60"/>
      <c r="E26" s="61" t="s">
        <v>231</v>
      </c>
      <c r="F26" s="62"/>
      <c r="G26" s="62"/>
      <c r="H26" s="62"/>
      <c r="I26" s="62"/>
      <c r="J26" s="62"/>
      <c r="L26" s="271"/>
      <c r="M26" s="272"/>
      <c r="N26" s="287"/>
      <c r="O26" s="287"/>
      <c r="P26" s="287"/>
      <c r="Q26" s="287"/>
      <c r="R26" s="287"/>
      <c r="S26" s="287"/>
      <c r="T26" s="287"/>
      <c r="U26" s="287"/>
      <c r="V26" s="288"/>
    </row>
    <row r="27" spans="1:22" ht="21" customHeight="1">
      <c r="A27" s="22"/>
      <c r="B27" s="22"/>
      <c r="C27" s="22"/>
      <c r="D27" s="22"/>
      <c r="E27" s="22"/>
      <c r="G27" s="63" t="s">
        <v>232</v>
      </c>
      <c r="L27" s="271" t="s">
        <v>123</v>
      </c>
      <c r="M27" s="272"/>
      <c r="N27" s="290" t="str">
        <f>'入力シート'!C67</f>
        <v>123456780123</v>
      </c>
      <c r="O27" s="287"/>
      <c r="P27" s="287"/>
      <c r="Q27" s="287"/>
      <c r="R27" s="287"/>
      <c r="S27" s="287"/>
      <c r="T27" s="287"/>
      <c r="U27" s="287"/>
      <c r="V27" s="288"/>
    </row>
    <row r="28" spans="1:22" ht="21" customHeight="1" thickBot="1">
      <c r="A28" s="28" t="s">
        <v>233</v>
      </c>
      <c r="B28" s="60"/>
      <c r="C28" s="60"/>
      <c r="D28" s="60"/>
      <c r="E28" s="61" t="s">
        <v>231</v>
      </c>
      <c r="G28" s="60"/>
      <c r="H28" s="60"/>
      <c r="I28" s="60"/>
      <c r="J28" s="61" t="s">
        <v>231</v>
      </c>
      <c r="L28" s="271"/>
      <c r="M28" s="272"/>
      <c r="N28" s="287"/>
      <c r="O28" s="287"/>
      <c r="P28" s="287"/>
      <c r="Q28" s="287"/>
      <c r="R28" s="287"/>
      <c r="S28" s="287"/>
      <c r="T28" s="287"/>
      <c r="U28" s="287"/>
      <c r="V28" s="288"/>
    </row>
    <row r="29" spans="1:22" ht="21" customHeight="1">
      <c r="A29" s="22"/>
      <c r="B29" s="22"/>
      <c r="C29" s="22"/>
      <c r="D29" s="22"/>
      <c r="E29" s="22"/>
      <c r="G29" s="63" t="s">
        <v>232</v>
      </c>
      <c r="H29" s="22"/>
      <c r="I29" s="22"/>
      <c r="J29" s="22"/>
      <c r="L29" s="271" t="s">
        <v>125</v>
      </c>
      <c r="M29" s="272"/>
      <c r="N29" s="287" t="str">
        <f>'入力シート'!C68</f>
        <v>無制限</v>
      </c>
      <c r="O29" s="287"/>
      <c r="P29" s="287"/>
      <c r="Q29" s="287"/>
      <c r="R29" s="287"/>
      <c r="S29" s="287"/>
      <c r="T29" s="287"/>
      <c r="U29" s="287"/>
      <c r="V29" s="288"/>
    </row>
    <row r="30" spans="1:22" ht="21" customHeight="1" thickBot="1">
      <c r="A30" s="28" t="s">
        <v>234</v>
      </c>
      <c r="B30" s="60"/>
      <c r="C30" s="60"/>
      <c r="D30" s="60"/>
      <c r="E30" s="61" t="s">
        <v>231</v>
      </c>
      <c r="G30" s="60"/>
      <c r="H30" s="60"/>
      <c r="I30" s="60"/>
      <c r="J30" s="61" t="s">
        <v>231</v>
      </c>
      <c r="L30" s="285"/>
      <c r="M30" s="286"/>
      <c r="N30" s="291"/>
      <c r="O30" s="291"/>
      <c r="P30" s="291"/>
      <c r="Q30" s="291"/>
      <c r="R30" s="291"/>
      <c r="S30" s="291"/>
      <c r="T30" s="291"/>
      <c r="U30" s="291"/>
      <c r="V30" s="292"/>
    </row>
  </sheetData>
  <sheetProtection sheet="1" objects="1" scenarios="1"/>
  <mergeCells count="75">
    <mergeCell ref="A20:J20"/>
    <mergeCell ref="L2:L3"/>
    <mergeCell ref="N2:N3"/>
    <mergeCell ref="I2:J2"/>
    <mergeCell ref="E2:G2"/>
    <mergeCell ref="G3:H3"/>
    <mergeCell ref="A12:C13"/>
    <mergeCell ref="E8:J8"/>
    <mergeCell ref="E9:J9"/>
    <mergeCell ref="E10:J10"/>
    <mergeCell ref="C19:D19"/>
    <mergeCell ref="E19:J19"/>
    <mergeCell ref="C14:J14"/>
    <mergeCell ref="C15:J15"/>
    <mergeCell ref="C16:J16"/>
    <mergeCell ref="C17:J17"/>
    <mergeCell ref="C18:D18"/>
    <mergeCell ref="M6:O6"/>
    <mergeCell ref="E11:J11"/>
    <mergeCell ref="E12:J12"/>
    <mergeCell ref="E13:J13"/>
    <mergeCell ref="M7:O7"/>
    <mergeCell ref="M8:O8"/>
    <mergeCell ref="M9:O9"/>
    <mergeCell ref="A17:B17"/>
    <mergeCell ref="A10:C11"/>
    <mergeCell ref="M10:O10"/>
    <mergeCell ref="M11:O11"/>
    <mergeCell ref="M12:O12"/>
    <mergeCell ref="M13:O13"/>
    <mergeCell ref="M14:O14"/>
    <mergeCell ref="B2:C2"/>
    <mergeCell ref="C6:C7"/>
    <mergeCell ref="D3:E3"/>
    <mergeCell ref="A8:C9"/>
    <mergeCell ref="C4:C5"/>
    <mergeCell ref="A18:B19"/>
    <mergeCell ref="E4:J4"/>
    <mergeCell ref="E5:J5"/>
    <mergeCell ref="E6:J6"/>
    <mergeCell ref="E7:J7"/>
    <mergeCell ref="A14:B14"/>
    <mergeCell ref="A15:B15"/>
    <mergeCell ref="A16:B16"/>
    <mergeCell ref="A4:B7"/>
    <mergeCell ref="E18:J18"/>
    <mergeCell ref="S12:T12"/>
    <mergeCell ref="R5:U5"/>
    <mergeCell ref="S6:T6"/>
    <mergeCell ref="S7:T7"/>
    <mergeCell ref="S8:T8"/>
    <mergeCell ref="T2:V3"/>
    <mergeCell ref="S9:T9"/>
    <mergeCell ref="S10:T10"/>
    <mergeCell ref="S11:T11"/>
    <mergeCell ref="A21:J25"/>
    <mergeCell ref="L29:M30"/>
    <mergeCell ref="N17:V18"/>
    <mergeCell ref="N19:V20"/>
    <mergeCell ref="N23:V24"/>
    <mergeCell ref="N25:V26"/>
    <mergeCell ref="N27:V28"/>
    <mergeCell ref="N29:V30"/>
    <mergeCell ref="L25:M26"/>
    <mergeCell ref="L27:M28"/>
    <mergeCell ref="L21:V22"/>
    <mergeCell ref="L23:M24"/>
    <mergeCell ref="L5:P5"/>
    <mergeCell ref="O2:R3"/>
    <mergeCell ref="M2:M3"/>
    <mergeCell ref="L15:V16"/>
    <mergeCell ref="L17:M18"/>
    <mergeCell ref="L19:M20"/>
    <mergeCell ref="S13:T13"/>
    <mergeCell ref="S14:T14"/>
  </mergeCells>
  <printOptions horizontalCentered="1" verticalCentered="1"/>
  <pageMargins left="0.5905511811023623" right="0.7874015748031497" top="0.1968503937007874" bottom="0.1968503937007874" header="0" footer="0"/>
  <pageSetup fitToHeight="1" fitToWidth="1" horizontalDpi="300" verticalDpi="300" orientation="landscape" paperSize="13"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39"/>
  <sheetViews>
    <sheetView workbookViewId="0" topLeftCell="A1">
      <selection activeCell="U2" sqref="U2:AH3"/>
    </sheetView>
  </sheetViews>
  <sheetFormatPr defaultColWidth="8.796875" defaultRowHeight="14.25"/>
  <cols>
    <col min="1" max="1" width="3.5" style="2" customWidth="1"/>
    <col min="2" max="2" width="9" style="2" customWidth="1"/>
    <col min="3" max="42" width="2.69921875" style="2" customWidth="1"/>
    <col min="43" max="16384" width="9" style="2" customWidth="1"/>
  </cols>
  <sheetData>
    <row r="1" spans="1:15" ht="26.25" thickBot="1">
      <c r="A1" s="18" t="s">
        <v>127</v>
      </c>
      <c r="O1" s="20" t="s">
        <v>128</v>
      </c>
    </row>
    <row r="2" spans="1:42" ht="15.75" customHeight="1">
      <c r="A2" s="370" t="s">
        <v>40</v>
      </c>
      <c r="B2" s="371"/>
      <c r="C2" s="152"/>
      <c r="D2" s="152"/>
      <c r="E2" s="152"/>
      <c r="F2" s="152"/>
      <c r="G2" s="152"/>
      <c r="H2" s="152"/>
      <c r="I2" s="152"/>
      <c r="J2" s="152"/>
      <c r="K2" s="152"/>
      <c r="L2" s="152"/>
      <c r="M2" s="152"/>
      <c r="N2" s="153" t="s">
        <v>42</v>
      </c>
      <c r="O2" s="21"/>
      <c r="P2" s="22" t="s">
        <v>129</v>
      </c>
      <c r="Q2" s="22"/>
      <c r="R2" s="22" t="s">
        <v>130</v>
      </c>
      <c r="S2" s="22"/>
      <c r="T2" s="22" t="s">
        <v>131</v>
      </c>
      <c r="U2" s="155" t="s">
        <v>132</v>
      </c>
      <c r="V2" s="368" t="s">
        <v>242</v>
      </c>
      <c r="W2" s="369"/>
      <c r="X2" s="369"/>
      <c r="Y2" s="369"/>
      <c r="Z2" s="369"/>
      <c r="AA2" s="369"/>
      <c r="AB2" s="369"/>
      <c r="AC2" s="369"/>
      <c r="AD2" s="196" t="s">
        <v>240</v>
      </c>
      <c r="AE2" s="364" t="s">
        <v>241</v>
      </c>
      <c r="AF2" s="161"/>
      <c r="AG2" s="161"/>
      <c r="AH2" s="366"/>
      <c r="AJ2" s="167" t="s">
        <v>133</v>
      </c>
      <c r="AK2" s="168"/>
      <c r="AL2" s="173"/>
      <c r="AM2" s="174"/>
      <c r="AN2" s="174"/>
      <c r="AO2" s="174"/>
      <c r="AP2" s="175"/>
    </row>
    <row r="3" spans="1:42" ht="15.75" customHeight="1">
      <c r="A3" s="372"/>
      <c r="B3" s="373"/>
      <c r="C3" s="142"/>
      <c r="D3" s="142"/>
      <c r="E3" s="142"/>
      <c r="F3" s="142"/>
      <c r="G3" s="142"/>
      <c r="H3" s="142"/>
      <c r="I3" s="142"/>
      <c r="J3" s="142"/>
      <c r="K3" s="142"/>
      <c r="L3" s="142"/>
      <c r="M3" s="142"/>
      <c r="N3" s="154"/>
      <c r="O3" s="23"/>
      <c r="P3" s="23" t="s">
        <v>134</v>
      </c>
      <c r="Q3" s="23"/>
      <c r="R3" s="23" t="s">
        <v>130</v>
      </c>
      <c r="S3" s="23"/>
      <c r="T3" s="23" t="s">
        <v>131</v>
      </c>
      <c r="U3" s="156"/>
      <c r="V3" s="201"/>
      <c r="W3" s="202"/>
      <c r="X3" s="202"/>
      <c r="Y3" s="202"/>
      <c r="Z3" s="202"/>
      <c r="AA3" s="202"/>
      <c r="AB3" s="202"/>
      <c r="AC3" s="202"/>
      <c r="AD3" s="144"/>
      <c r="AE3" s="365"/>
      <c r="AF3" s="162"/>
      <c r="AG3" s="162"/>
      <c r="AH3" s="367"/>
      <c r="AJ3" s="169"/>
      <c r="AK3" s="170"/>
      <c r="AL3" s="176"/>
      <c r="AM3" s="177"/>
      <c r="AN3" s="177"/>
      <c r="AO3" s="177"/>
      <c r="AP3" s="178"/>
    </row>
    <row r="4" spans="1:42" ht="13.5">
      <c r="A4" s="25"/>
      <c r="B4" s="26"/>
      <c r="C4" s="26" t="s">
        <v>135</v>
      </c>
      <c r="D4" s="26"/>
      <c r="E4" s="24"/>
      <c r="F4" s="24"/>
      <c r="G4" s="24"/>
      <c r="H4" s="24"/>
      <c r="I4" s="24"/>
      <c r="J4" s="24"/>
      <c r="K4" s="24"/>
      <c r="L4" s="24"/>
      <c r="M4" s="24"/>
      <c r="N4" s="159" t="s">
        <v>136</v>
      </c>
      <c r="O4" s="160"/>
      <c r="P4" s="160"/>
      <c r="Q4" s="160"/>
      <c r="R4" s="160"/>
      <c r="S4" s="160"/>
      <c r="T4" s="160"/>
      <c r="U4" s="160"/>
      <c r="V4" s="160"/>
      <c r="W4" s="160"/>
      <c r="X4" s="160"/>
      <c r="Y4" s="160"/>
      <c r="Z4" s="160"/>
      <c r="AA4" s="160"/>
      <c r="AB4" s="138" t="s">
        <v>137</v>
      </c>
      <c r="AC4" s="139"/>
      <c r="AD4" s="139"/>
      <c r="AE4" s="139"/>
      <c r="AF4" s="139"/>
      <c r="AG4" s="139"/>
      <c r="AH4" s="158"/>
      <c r="AJ4" s="169"/>
      <c r="AK4" s="170"/>
      <c r="AL4" s="176"/>
      <c r="AM4" s="177"/>
      <c r="AN4" s="177"/>
      <c r="AO4" s="177"/>
      <c r="AP4" s="178"/>
    </row>
    <row r="5" spans="1:42" ht="16.5" customHeight="1">
      <c r="A5" s="374" t="s">
        <v>138</v>
      </c>
      <c r="B5" s="375"/>
      <c r="C5" s="126"/>
      <c r="D5" s="127"/>
      <c r="E5" s="127"/>
      <c r="F5" s="127"/>
      <c r="G5" s="127"/>
      <c r="H5" s="127"/>
      <c r="I5" s="127"/>
      <c r="J5" s="127"/>
      <c r="K5" s="127"/>
      <c r="L5" s="127"/>
      <c r="M5" s="126"/>
      <c r="N5" s="122" t="s">
        <v>139</v>
      </c>
      <c r="O5" s="123"/>
      <c r="P5" s="123"/>
      <c r="Q5" s="123"/>
      <c r="R5" s="123"/>
      <c r="S5" s="123"/>
      <c r="T5" s="123"/>
      <c r="U5" s="123"/>
      <c r="V5" s="123"/>
      <c r="W5" s="123"/>
      <c r="X5" s="123"/>
      <c r="Y5" s="123"/>
      <c r="Z5" s="123"/>
      <c r="AA5" s="150"/>
      <c r="AB5" s="163"/>
      <c r="AC5" s="126"/>
      <c r="AD5" s="126"/>
      <c r="AE5" s="126"/>
      <c r="AF5" s="126"/>
      <c r="AG5" s="126"/>
      <c r="AH5" s="164"/>
      <c r="AJ5" s="169"/>
      <c r="AK5" s="170"/>
      <c r="AL5" s="176"/>
      <c r="AM5" s="177"/>
      <c r="AN5" s="177"/>
      <c r="AO5" s="177"/>
      <c r="AP5" s="178"/>
    </row>
    <row r="6" spans="1:42" ht="16.5" customHeight="1" thickBot="1">
      <c r="A6" s="376"/>
      <c r="B6" s="377"/>
      <c r="C6" s="128"/>
      <c r="D6" s="128"/>
      <c r="E6" s="128"/>
      <c r="F6" s="128"/>
      <c r="G6" s="128"/>
      <c r="H6" s="128"/>
      <c r="I6" s="128"/>
      <c r="J6" s="128"/>
      <c r="K6" s="128"/>
      <c r="L6" s="128"/>
      <c r="M6" s="128"/>
      <c r="N6" s="149" t="s">
        <v>140</v>
      </c>
      <c r="O6" s="86"/>
      <c r="P6" s="86"/>
      <c r="Q6" s="86"/>
      <c r="R6" s="86"/>
      <c r="S6" s="86"/>
      <c r="T6" s="86"/>
      <c r="U6" s="86"/>
      <c r="V6" s="86"/>
      <c r="W6" s="86"/>
      <c r="X6" s="86"/>
      <c r="Y6" s="86"/>
      <c r="Z6" s="86"/>
      <c r="AA6" s="151"/>
      <c r="AB6" s="165"/>
      <c r="AC6" s="128"/>
      <c r="AD6" s="128"/>
      <c r="AE6" s="128"/>
      <c r="AF6" s="128"/>
      <c r="AG6" s="128"/>
      <c r="AH6" s="166"/>
      <c r="AJ6" s="171"/>
      <c r="AK6" s="172"/>
      <c r="AL6" s="179"/>
      <c r="AM6" s="180"/>
      <c r="AN6" s="180"/>
      <c r="AO6" s="180"/>
      <c r="AP6" s="181"/>
    </row>
    <row r="7" ht="14.25" thickBot="1"/>
    <row r="8" spans="1:42" ht="15.75" customHeight="1">
      <c r="A8" s="29" t="s">
        <v>141</v>
      </c>
      <c r="B8" s="30"/>
      <c r="C8" s="147"/>
      <c r="D8" s="89"/>
      <c r="E8" s="88"/>
      <c r="F8" s="89"/>
      <c r="G8" s="88"/>
      <c r="H8" s="89"/>
      <c r="I8" s="88"/>
      <c r="J8" s="89"/>
      <c r="K8" s="88"/>
      <c r="L8" s="89"/>
      <c r="M8" s="88"/>
      <c r="N8" s="89"/>
      <c r="O8" s="88"/>
      <c r="P8" s="89"/>
      <c r="Q8" s="88"/>
      <c r="R8" s="89"/>
      <c r="S8" s="88"/>
      <c r="T8" s="89"/>
      <c r="U8" s="88"/>
      <c r="V8" s="89"/>
      <c r="W8" s="88"/>
      <c r="X8" s="89"/>
      <c r="Y8" s="88"/>
      <c r="Z8" s="89"/>
      <c r="AA8" s="88"/>
      <c r="AB8" s="89"/>
      <c r="AC8" s="88"/>
      <c r="AD8" s="89"/>
      <c r="AE8" s="88"/>
      <c r="AF8" s="89"/>
      <c r="AG8" s="88"/>
      <c r="AH8" s="89"/>
      <c r="AI8" s="88"/>
      <c r="AJ8" s="89"/>
      <c r="AK8" s="88"/>
      <c r="AL8" s="89"/>
      <c r="AM8" s="88"/>
      <c r="AN8" s="89"/>
      <c r="AO8" s="88">
        <f>MID('入力シート'!$C$5,20,1)</f>
      </c>
      <c r="AP8" s="124"/>
    </row>
    <row r="9" spans="1:42" ht="13.5" customHeight="1" thickBot="1">
      <c r="A9" s="31" t="s">
        <v>142</v>
      </c>
      <c r="B9" s="32"/>
      <c r="C9" s="148"/>
      <c r="D9" s="86"/>
      <c r="E9" s="87"/>
      <c r="F9" s="86"/>
      <c r="G9" s="87"/>
      <c r="H9" s="86"/>
      <c r="I9" s="87"/>
      <c r="J9" s="86"/>
      <c r="K9" s="87"/>
      <c r="L9" s="86"/>
      <c r="M9" s="87"/>
      <c r="N9" s="86"/>
      <c r="O9" s="87"/>
      <c r="P9" s="86"/>
      <c r="Q9" s="87"/>
      <c r="R9" s="86"/>
      <c r="S9" s="87"/>
      <c r="T9" s="86"/>
      <c r="U9" s="87"/>
      <c r="V9" s="86"/>
      <c r="W9" s="87"/>
      <c r="X9" s="86"/>
      <c r="Y9" s="87"/>
      <c r="Z9" s="86"/>
      <c r="AA9" s="87"/>
      <c r="AB9" s="86"/>
      <c r="AC9" s="87"/>
      <c r="AD9" s="86"/>
      <c r="AE9" s="87"/>
      <c r="AF9" s="86"/>
      <c r="AG9" s="87"/>
      <c r="AH9" s="86"/>
      <c r="AI9" s="87"/>
      <c r="AJ9" s="86"/>
      <c r="AK9" s="87"/>
      <c r="AL9" s="86"/>
      <c r="AM9" s="87"/>
      <c r="AN9" s="86"/>
      <c r="AO9" s="87"/>
      <c r="AP9" s="125"/>
    </row>
    <row r="10" ht="14.25" thickBot="1"/>
    <row r="11" spans="1:42" ht="13.5">
      <c r="A11" s="134" t="s">
        <v>143</v>
      </c>
      <c r="B11" s="33" t="s">
        <v>144</v>
      </c>
      <c r="C11" s="184"/>
      <c r="D11" s="185"/>
      <c r="E11" s="185"/>
      <c r="F11" s="185"/>
      <c r="G11" s="185"/>
      <c r="H11" s="185"/>
      <c r="I11" s="185"/>
      <c r="J11" s="185"/>
      <c r="K11" s="185"/>
      <c r="L11" s="185"/>
      <c r="M11" s="185"/>
      <c r="N11" s="186"/>
      <c r="O11" s="187" t="s">
        <v>145</v>
      </c>
      <c r="P11" s="191" t="s">
        <v>146</v>
      </c>
      <c r="Q11" s="192"/>
      <c r="R11" s="268"/>
      <c r="S11" s="269"/>
      <c r="T11" s="269"/>
      <c r="U11" s="269"/>
      <c r="V11" s="269"/>
      <c r="W11" s="269"/>
      <c r="X11" s="269"/>
      <c r="Y11" s="269"/>
      <c r="Z11" s="269"/>
      <c r="AA11" s="270"/>
      <c r="AC11" s="127" t="s">
        <v>147</v>
      </c>
      <c r="AD11" s="127"/>
      <c r="AE11" s="127"/>
      <c r="AF11" s="127"/>
      <c r="AG11" s="127"/>
      <c r="AH11" s="127"/>
      <c r="AI11" s="127"/>
      <c r="AJ11" s="127"/>
      <c r="AK11" s="127"/>
      <c r="AL11" s="127"/>
      <c r="AM11" s="127"/>
      <c r="AN11" s="127"/>
      <c r="AO11" s="127"/>
      <c r="AP11" s="127"/>
    </row>
    <row r="12" spans="1:42" ht="7.5" customHeight="1" thickBot="1">
      <c r="A12" s="135"/>
      <c r="B12" s="182" t="s">
        <v>48</v>
      </c>
      <c r="C12" s="215"/>
      <c r="D12" s="216"/>
      <c r="E12" s="216"/>
      <c r="F12" s="216"/>
      <c r="G12" s="216"/>
      <c r="H12" s="216"/>
      <c r="I12" s="216"/>
      <c r="J12" s="216"/>
      <c r="K12" s="216"/>
      <c r="L12" s="216"/>
      <c r="M12" s="216"/>
      <c r="N12" s="217"/>
      <c r="O12" s="188"/>
      <c r="P12" s="193"/>
      <c r="Q12" s="194"/>
      <c r="R12" s="212"/>
      <c r="S12" s="213"/>
      <c r="T12" s="213"/>
      <c r="U12" s="213"/>
      <c r="V12" s="213"/>
      <c r="W12" s="213"/>
      <c r="X12" s="213"/>
      <c r="Y12" s="213"/>
      <c r="Z12" s="213"/>
      <c r="AA12" s="214"/>
      <c r="AC12" s="127"/>
      <c r="AD12" s="127"/>
      <c r="AE12" s="127"/>
      <c r="AF12" s="127"/>
      <c r="AG12" s="127"/>
      <c r="AH12" s="127"/>
      <c r="AI12" s="127"/>
      <c r="AJ12" s="127"/>
      <c r="AK12" s="127"/>
      <c r="AL12" s="127"/>
      <c r="AM12" s="127"/>
      <c r="AN12" s="127"/>
      <c r="AO12" s="127"/>
      <c r="AP12" s="127"/>
    </row>
    <row r="13" spans="1:42" ht="7.5" customHeight="1">
      <c r="A13" s="135"/>
      <c r="B13" s="183"/>
      <c r="C13" s="218"/>
      <c r="D13" s="219"/>
      <c r="E13" s="219"/>
      <c r="F13" s="219"/>
      <c r="G13" s="219"/>
      <c r="H13" s="219"/>
      <c r="I13" s="219"/>
      <c r="J13" s="219"/>
      <c r="K13" s="219"/>
      <c r="L13" s="219"/>
      <c r="M13" s="219"/>
      <c r="N13" s="220"/>
      <c r="O13" s="189" t="s">
        <v>51</v>
      </c>
      <c r="P13" s="34" t="s">
        <v>148</v>
      </c>
      <c r="Q13" s="140"/>
      <c r="R13" s="189" t="s">
        <v>149</v>
      </c>
      <c r="S13" s="126"/>
      <c r="T13" s="126"/>
      <c r="U13" s="126"/>
      <c r="V13" s="126"/>
      <c r="W13" s="126"/>
      <c r="X13" s="126"/>
      <c r="Y13" s="126"/>
      <c r="Z13" s="126"/>
      <c r="AA13" s="164"/>
      <c r="AC13" s="263" t="s">
        <v>150</v>
      </c>
      <c r="AD13" s="256"/>
      <c r="AE13" s="254" t="s">
        <v>40</v>
      </c>
      <c r="AF13" s="255"/>
      <c r="AG13" s="255"/>
      <c r="AH13" s="255"/>
      <c r="AI13" s="255"/>
      <c r="AJ13" s="255"/>
      <c r="AK13" s="255"/>
      <c r="AL13" s="256"/>
      <c r="AM13" s="195" t="s">
        <v>151</v>
      </c>
      <c r="AN13" s="195"/>
      <c r="AO13" s="195" t="s">
        <v>152</v>
      </c>
      <c r="AP13" s="239"/>
    </row>
    <row r="14" spans="1:42" ht="7.5" customHeight="1">
      <c r="A14" s="135"/>
      <c r="B14" s="183"/>
      <c r="C14" s="218"/>
      <c r="D14" s="219"/>
      <c r="E14" s="219"/>
      <c r="F14" s="219"/>
      <c r="G14" s="219"/>
      <c r="H14" s="219"/>
      <c r="I14" s="219"/>
      <c r="J14" s="219"/>
      <c r="K14" s="219"/>
      <c r="L14" s="219"/>
      <c r="M14" s="219"/>
      <c r="N14" s="220"/>
      <c r="O14" s="190"/>
      <c r="P14" s="35" t="s">
        <v>153</v>
      </c>
      <c r="Q14" s="224"/>
      <c r="R14" s="190"/>
      <c r="S14" s="126"/>
      <c r="T14" s="126"/>
      <c r="U14" s="126"/>
      <c r="V14" s="126"/>
      <c r="W14" s="126"/>
      <c r="X14" s="126"/>
      <c r="Y14" s="126"/>
      <c r="Z14" s="126"/>
      <c r="AA14" s="164"/>
      <c r="AC14" s="264"/>
      <c r="AD14" s="259"/>
      <c r="AE14" s="257"/>
      <c r="AF14" s="258"/>
      <c r="AG14" s="258"/>
      <c r="AH14" s="258"/>
      <c r="AI14" s="258"/>
      <c r="AJ14" s="258"/>
      <c r="AK14" s="258"/>
      <c r="AL14" s="259"/>
      <c r="AM14" s="110"/>
      <c r="AN14" s="110"/>
      <c r="AO14" s="110"/>
      <c r="AP14" s="240"/>
    </row>
    <row r="15" spans="1:42" ht="7.5" customHeight="1">
      <c r="A15" s="135"/>
      <c r="B15" s="130"/>
      <c r="C15" s="221"/>
      <c r="D15" s="222"/>
      <c r="E15" s="222"/>
      <c r="F15" s="222"/>
      <c r="G15" s="222"/>
      <c r="H15" s="222"/>
      <c r="I15" s="222"/>
      <c r="J15" s="222"/>
      <c r="K15" s="222"/>
      <c r="L15" s="222"/>
      <c r="M15" s="222"/>
      <c r="N15" s="223"/>
      <c r="O15" s="188"/>
      <c r="P15" s="36" t="s">
        <v>154</v>
      </c>
      <c r="Q15" s="143"/>
      <c r="R15" s="188"/>
      <c r="S15" s="142"/>
      <c r="T15" s="142"/>
      <c r="U15" s="142"/>
      <c r="V15" s="142"/>
      <c r="W15" s="142"/>
      <c r="X15" s="142"/>
      <c r="Y15" s="142"/>
      <c r="Z15" s="142"/>
      <c r="AA15" s="157"/>
      <c r="AC15" s="265"/>
      <c r="AD15" s="262"/>
      <c r="AE15" s="260"/>
      <c r="AF15" s="261"/>
      <c r="AG15" s="261"/>
      <c r="AH15" s="261"/>
      <c r="AI15" s="261"/>
      <c r="AJ15" s="261"/>
      <c r="AK15" s="261"/>
      <c r="AL15" s="262"/>
      <c r="AM15" s="110"/>
      <c r="AN15" s="110"/>
      <c r="AO15" s="110"/>
      <c r="AP15" s="240"/>
    </row>
    <row r="16" spans="1:42" ht="15" customHeight="1">
      <c r="A16" s="135"/>
      <c r="B16" s="129" t="s">
        <v>155</v>
      </c>
      <c r="C16" s="37" t="s">
        <v>156</v>
      </c>
      <c r="D16" s="82"/>
      <c r="E16" s="82"/>
      <c r="F16" s="82"/>
      <c r="G16" s="82"/>
      <c r="H16" s="82"/>
      <c r="I16" s="82"/>
      <c r="J16" s="38"/>
      <c r="K16" s="38"/>
      <c r="L16" s="38"/>
      <c r="M16" s="38"/>
      <c r="N16" s="38"/>
      <c r="O16" s="38"/>
      <c r="P16" s="38"/>
      <c r="Q16" s="39"/>
      <c r="R16" s="37"/>
      <c r="S16" s="38"/>
      <c r="T16" s="38"/>
      <c r="U16" s="38"/>
      <c r="V16" s="38"/>
      <c r="W16" s="38"/>
      <c r="X16" s="38"/>
      <c r="Y16" s="38"/>
      <c r="Z16" s="38"/>
      <c r="AA16" s="40"/>
      <c r="AC16" s="237"/>
      <c r="AD16" s="238"/>
      <c r="AE16" s="241"/>
      <c r="AF16" s="241"/>
      <c r="AG16" s="241"/>
      <c r="AH16" s="241"/>
      <c r="AI16" s="241"/>
      <c r="AJ16" s="241"/>
      <c r="AK16" s="241"/>
      <c r="AL16" s="241"/>
      <c r="AM16" s="241"/>
      <c r="AN16" s="241"/>
      <c r="AO16" s="241"/>
      <c r="AP16" s="242"/>
    </row>
    <row r="17" spans="1:42" ht="21" customHeight="1">
      <c r="A17" s="135"/>
      <c r="B17" s="130"/>
      <c r="C17" s="131"/>
      <c r="D17" s="132"/>
      <c r="E17" s="132"/>
      <c r="F17" s="132"/>
      <c r="G17" s="132"/>
      <c r="H17" s="132"/>
      <c r="I17" s="132"/>
      <c r="J17" s="132"/>
      <c r="K17" s="132"/>
      <c r="L17" s="132"/>
      <c r="M17" s="132"/>
      <c r="N17" s="132"/>
      <c r="O17" s="132"/>
      <c r="P17" s="132"/>
      <c r="Q17" s="133"/>
      <c r="R17" s="85"/>
      <c r="S17" s="83"/>
      <c r="T17" s="83"/>
      <c r="U17" s="83"/>
      <c r="V17" s="83"/>
      <c r="W17" s="83"/>
      <c r="X17" s="83"/>
      <c r="Y17" s="83"/>
      <c r="Z17" s="83"/>
      <c r="AA17" s="84"/>
      <c r="AB17" s="41"/>
      <c r="AC17" s="237"/>
      <c r="AD17" s="238"/>
      <c r="AE17" s="241"/>
      <c r="AF17" s="241"/>
      <c r="AG17" s="241"/>
      <c r="AH17" s="241"/>
      <c r="AI17" s="241"/>
      <c r="AJ17" s="241"/>
      <c r="AK17" s="241"/>
      <c r="AL17" s="241"/>
      <c r="AM17" s="241"/>
      <c r="AN17" s="241"/>
      <c r="AO17" s="241"/>
      <c r="AP17" s="242"/>
    </row>
    <row r="18" spans="1:42" ht="18" customHeight="1">
      <c r="A18" s="135"/>
      <c r="B18" s="42" t="s">
        <v>157</v>
      </c>
      <c r="C18" s="138"/>
      <c r="D18" s="139"/>
      <c r="E18" s="139"/>
      <c r="F18" s="139"/>
      <c r="G18" s="139"/>
      <c r="H18" s="139"/>
      <c r="I18" s="139"/>
      <c r="J18" s="139"/>
      <c r="K18" s="139"/>
      <c r="L18" s="139"/>
      <c r="M18" s="139"/>
      <c r="N18" s="139"/>
      <c r="O18" s="139"/>
      <c r="P18" s="139"/>
      <c r="Q18" s="140"/>
      <c r="R18" s="81"/>
      <c r="S18" s="82"/>
      <c r="T18" s="82"/>
      <c r="U18" s="82"/>
      <c r="V18" s="82"/>
      <c r="W18" s="82"/>
      <c r="X18" s="82"/>
      <c r="Y18" s="82"/>
      <c r="Z18" s="82"/>
      <c r="AA18" s="117"/>
      <c r="AC18" s="237"/>
      <c r="AD18" s="238"/>
      <c r="AE18" s="241"/>
      <c r="AF18" s="241"/>
      <c r="AG18" s="241"/>
      <c r="AH18" s="241"/>
      <c r="AI18" s="241"/>
      <c r="AJ18" s="241"/>
      <c r="AK18" s="241"/>
      <c r="AL18" s="241"/>
      <c r="AM18" s="241"/>
      <c r="AN18" s="241"/>
      <c r="AO18" s="241"/>
      <c r="AP18" s="242"/>
    </row>
    <row r="19" spans="1:42" ht="18" customHeight="1">
      <c r="A19" s="136"/>
      <c r="B19" s="43" t="s">
        <v>158</v>
      </c>
      <c r="C19" s="141"/>
      <c r="D19" s="142"/>
      <c r="E19" s="142"/>
      <c r="F19" s="142"/>
      <c r="G19" s="142"/>
      <c r="H19" s="142"/>
      <c r="I19" s="142"/>
      <c r="J19" s="142"/>
      <c r="K19" s="142"/>
      <c r="L19" s="142"/>
      <c r="M19" s="142"/>
      <c r="N19" s="142"/>
      <c r="O19" s="142"/>
      <c r="P19" s="142"/>
      <c r="Q19" s="143"/>
      <c r="R19" s="85"/>
      <c r="S19" s="83"/>
      <c r="T19" s="83"/>
      <c r="U19" s="83"/>
      <c r="V19" s="83"/>
      <c r="W19" s="83"/>
      <c r="X19" s="83"/>
      <c r="Y19" s="83"/>
      <c r="Z19" s="83"/>
      <c r="AA19" s="84"/>
      <c r="AC19" s="237"/>
      <c r="AD19" s="238"/>
      <c r="AE19" s="241"/>
      <c r="AF19" s="241"/>
      <c r="AG19" s="241"/>
      <c r="AH19" s="241"/>
      <c r="AI19" s="241"/>
      <c r="AJ19" s="241"/>
      <c r="AK19" s="241"/>
      <c r="AL19" s="241"/>
      <c r="AM19" s="241"/>
      <c r="AN19" s="241"/>
      <c r="AO19" s="241"/>
      <c r="AP19" s="242"/>
    </row>
    <row r="20" spans="1:42" ht="18" customHeight="1">
      <c r="A20" s="136"/>
      <c r="B20" s="42" t="s">
        <v>159</v>
      </c>
      <c r="C20" s="98" t="s">
        <v>160</v>
      </c>
      <c r="D20" s="225"/>
      <c r="E20" s="226"/>
      <c r="F20" s="227"/>
      <c r="G20" s="120" t="s">
        <v>161</v>
      </c>
      <c r="H20" s="111"/>
      <c r="I20" s="113"/>
      <c r="J20" s="113"/>
      <c r="K20" s="113"/>
      <c r="L20" s="113"/>
      <c r="M20" s="113"/>
      <c r="N20" s="113"/>
      <c r="O20" s="113"/>
      <c r="P20" s="113"/>
      <c r="Q20" s="113"/>
      <c r="R20" s="113"/>
      <c r="S20" s="115"/>
      <c r="T20" s="90"/>
      <c r="U20" s="91"/>
      <c r="V20" s="91"/>
      <c r="W20" s="91"/>
      <c r="X20" s="91"/>
      <c r="Y20" s="91"/>
      <c r="Z20" s="91"/>
      <c r="AA20" s="92"/>
      <c r="AC20" s="237"/>
      <c r="AD20" s="238"/>
      <c r="AE20" s="241"/>
      <c r="AF20" s="241"/>
      <c r="AG20" s="241"/>
      <c r="AH20" s="241"/>
      <c r="AI20" s="241"/>
      <c r="AJ20" s="241"/>
      <c r="AK20" s="241"/>
      <c r="AL20" s="241"/>
      <c r="AM20" s="241"/>
      <c r="AN20" s="241"/>
      <c r="AO20" s="241"/>
      <c r="AP20" s="242"/>
    </row>
    <row r="21" spans="1:42" ht="18" customHeight="1">
      <c r="A21" s="136"/>
      <c r="B21" s="43" t="s">
        <v>162</v>
      </c>
      <c r="C21" s="144"/>
      <c r="D21" s="228"/>
      <c r="E21" s="229"/>
      <c r="F21" s="230"/>
      <c r="G21" s="121"/>
      <c r="H21" s="122"/>
      <c r="I21" s="123"/>
      <c r="J21" s="123"/>
      <c r="K21" s="123"/>
      <c r="L21" s="114"/>
      <c r="M21" s="114"/>
      <c r="N21" s="114"/>
      <c r="O21" s="114"/>
      <c r="P21" s="114"/>
      <c r="Q21" s="114"/>
      <c r="R21" s="114"/>
      <c r="S21" s="116"/>
      <c r="T21" s="93"/>
      <c r="U21" s="94"/>
      <c r="V21" s="94"/>
      <c r="W21" s="94"/>
      <c r="X21" s="94"/>
      <c r="Y21" s="94"/>
      <c r="Z21" s="94"/>
      <c r="AA21" s="95"/>
      <c r="AC21" s="237"/>
      <c r="AD21" s="238"/>
      <c r="AE21" s="241"/>
      <c r="AF21" s="241"/>
      <c r="AG21" s="241"/>
      <c r="AH21" s="241"/>
      <c r="AI21" s="241"/>
      <c r="AJ21" s="241"/>
      <c r="AK21" s="241"/>
      <c r="AL21" s="241"/>
      <c r="AM21" s="241"/>
      <c r="AN21" s="241"/>
      <c r="AO21" s="241"/>
      <c r="AP21" s="242"/>
    </row>
    <row r="22" spans="1:42" ht="18" customHeight="1">
      <c r="A22" s="136"/>
      <c r="B22" s="42" t="s">
        <v>163</v>
      </c>
      <c r="C22" s="145" t="s">
        <v>139</v>
      </c>
      <c r="D22" s="146"/>
      <c r="E22" s="199" t="s">
        <v>164</v>
      </c>
      <c r="F22" s="200"/>
      <c r="G22" s="200"/>
      <c r="H22" s="200"/>
      <c r="I22" s="200"/>
      <c r="J22" s="200"/>
      <c r="K22" s="140"/>
      <c r="L22" s="98" t="s">
        <v>165</v>
      </c>
      <c r="M22" s="111"/>
      <c r="N22" s="203"/>
      <c r="O22" s="197" t="s">
        <v>166</v>
      </c>
      <c r="P22" s="111"/>
      <c r="Q22" s="113"/>
      <c r="R22" s="113"/>
      <c r="S22" s="113"/>
      <c r="T22" s="113"/>
      <c r="U22" s="113"/>
      <c r="V22" s="113"/>
      <c r="W22" s="113"/>
      <c r="X22" s="113"/>
      <c r="Y22" s="113"/>
      <c r="Z22" s="113"/>
      <c r="AA22" s="245"/>
      <c r="AC22" s="237"/>
      <c r="AD22" s="238"/>
      <c r="AE22" s="241"/>
      <c r="AF22" s="241"/>
      <c r="AG22" s="241"/>
      <c r="AH22" s="241"/>
      <c r="AI22" s="241"/>
      <c r="AJ22" s="241"/>
      <c r="AK22" s="241"/>
      <c r="AL22" s="241"/>
      <c r="AM22" s="241"/>
      <c r="AN22" s="241"/>
      <c r="AO22" s="241"/>
      <c r="AP22" s="242"/>
    </row>
    <row r="23" spans="1:42" ht="18" customHeight="1" thickBot="1">
      <c r="A23" s="137"/>
      <c r="B23" s="43" t="s">
        <v>167</v>
      </c>
      <c r="C23" s="118" t="s">
        <v>140</v>
      </c>
      <c r="D23" s="119"/>
      <c r="E23" s="201"/>
      <c r="F23" s="202"/>
      <c r="G23" s="202"/>
      <c r="H23" s="202"/>
      <c r="I23" s="202"/>
      <c r="J23" s="202"/>
      <c r="K23" s="143"/>
      <c r="L23" s="144"/>
      <c r="M23" s="112"/>
      <c r="N23" s="204"/>
      <c r="O23" s="198"/>
      <c r="P23" s="112"/>
      <c r="Q23" s="114"/>
      <c r="R23" s="114"/>
      <c r="S23" s="114"/>
      <c r="T23" s="114"/>
      <c r="U23" s="114"/>
      <c r="V23" s="114"/>
      <c r="W23" s="114"/>
      <c r="X23" s="114"/>
      <c r="Y23" s="114"/>
      <c r="Z23" s="114"/>
      <c r="AA23" s="253"/>
      <c r="AC23" s="248"/>
      <c r="AD23" s="249"/>
      <c r="AE23" s="243"/>
      <c r="AF23" s="243"/>
      <c r="AG23" s="243"/>
      <c r="AH23" s="243"/>
      <c r="AI23" s="243"/>
      <c r="AJ23" s="243"/>
      <c r="AK23" s="243"/>
      <c r="AL23" s="243"/>
      <c r="AM23" s="243"/>
      <c r="AN23" s="243"/>
      <c r="AO23" s="243"/>
      <c r="AP23" s="244"/>
    </row>
    <row r="24" spans="1:42" ht="12.75" customHeight="1">
      <c r="A24" s="205" t="s">
        <v>168</v>
      </c>
      <c r="B24" s="44" t="s">
        <v>169</v>
      </c>
      <c r="C24" s="250"/>
      <c r="D24" s="251"/>
      <c r="E24" s="251"/>
      <c r="F24" s="251"/>
      <c r="G24" s="251"/>
      <c r="H24" s="251"/>
      <c r="I24" s="251"/>
      <c r="J24" s="251"/>
      <c r="K24" s="251"/>
      <c r="L24" s="251"/>
      <c r="M24" s="251"/>
      <c r="N24" s="252"/>
      <c r="O24" s="190" t="s">
        <v>3</v>
      </c>
      <c r="P24" s="207" t="s">
        <v>8</v>
      </c>
      <c r="Q24" s="208"/>
      <c r="R24" s="209"/>
      <c r="S24" s="210"/>
      <c r="T24" s="210"/>
      <c r="U24" s="210"/>
      <c r="V24" s="210"/>
      <c r="W24" s="210"/>
      <c r="X24" s="210"/>
      <c r="Y24" s="210"/>
      <c r="Z24" s="210"/>
      <c r="AA24" s="211"/>
      <c r="AC24" s="127" t="s">
        <v>170</v>
      </c>
      <c r="AD24" s="127"/>
      <c r="AE24" s="127"/>
      <c r="AF24" s="127"/>
      <c r="AG24" s="127"/>
      <c r="AH24" s="127"/>
      <c r="AI24" s="127"/>
      <c r="AJ24" s="127"/>
      <c r="AK24" s="127"/>
      <c r="AL24" s="127"/>
      <c r="AM24" s="127"/>
      <c r="AN24" s="127"/>
      <c r="AO24" s="127"/>
      <c r="AP24" s="127"/>
    </row>
    <row r="25" spans="1:42" ht="7.5" customHeight="1" thickBot="1">
      <c r="A25" s="135"/>
      <c r="B25" s="182" t="s">
        <v>48</v>
      </c>
      <c r="C25" s="215"/>
      <c r="D25" s="216"/>
      <c r="E25" s="216"/>
      <c r="F25" s="216"/>
      <c r="G25" s="216"/>
      <c r="H25" s="216"/>
      <c r="I25" s="216"/>
      <c r="J25" s="216"/>
      <c r="K25" s="216"/>
      <c r="L25" s="216"/>
      <c r="M25" s="216"/>
      <c r="N25" s="217"/>
      <c r="O25" s="188"/>
      <c r="P25" s="193"/>
      <c r="Q25" s="194"/>
      <c r="R25" s="212"/>
      <c r="S25" s="213"/>
      <c r="T25" s="213"/>
      <c r="U25" s="213"/>
      <c r="V25" s="213"/>
      <c r="W25" s="213"/>
      <c r="X25" s="213"/>
      <c r="Y25" s="213"/>
      <c r="Z25" s="213"/>
      <c r="AA25" s="214"/>
      <c r="AC25" s="127"/>
      <c r="AD25" s="127"/>
      <c r="AE25" s="127"/>
      <c r="AF25" s="127"/>
      <c r="AG25" s="127"/>
      <c r="AH25" s="127"/>
      <c r="AI25" s="127"/>
      <c r="AJ25" s="127"/>
      <c r="AK25" s="127"/>
      <c r="AL25" s="127"/>
      <c r="AM25" s="127"/>
      <c r="AN25" s="127"/>
      <c r="AO25" s="127"/>
      <c r="AP25" s="127"/>
    </row>
    <row r="26" spans="1:42" ht="7.5" customHeight="1">
      <c r="A26" s="135"/>
      <c r="B26" s="183"/>
      <c r="C26" s="218"/>
      <c r="D26" s="219"/>
      <c r="E26" s="219"/>
      <c r="F26" s="219"/>
      <c r="G26" s="219"/>
      <c r="H26" s="219"/>
      <c r="I26" s="219"/>
      <c r="J26" s="219"/>
      <c r="K26" s="219"/>
      <c r="L26" s="219"/>
      <c r="M26" s="219"/>
      <c r="N26" s="220"/>
      <c r="O26" s="189" t="s">
        <v>4</v>
      </c>
      <c r="P26" s="34" t="s">
        <v>5</v>
      </c>
      <c r="Q26" s="140"/>
      <c r="R26" s="189" t="s">
        <v>9</v>
      </c>
      <c r="S26" s="126"/>
      <c r="T26" s="126"/>
      <c r="U26" s="126"/>
      <c r="V26" s="126"/>
      <c r="W26" s="126"/>
      <c r="X26" s="126"/>
      <c r="Y26" s="126"/>
      <c r="Z26" s="126"/>
      <c r="AA26" s="164"/>
      <c r="AC26" s="263" t="s">
        <v>150</v>
      </c>
      <c r="AD26" s="256"/>
      <c r="AE26" s="254" t="s">
        <v>40</v>
      </c>
      <c r="AF26" s="255"/>
      <c r="AG26" s="255"/>
      <c r="AH26" s="255"/>
      <c r="AI26" s="255"/>
      <c r="AJ26" s="255"/>
      <c r="AK26" s="255"/>
      <c r="AL26" s="256"/>
      <c r="AM26" s="195" t="s">
        <v>151</v>
      </c>
      <c r="AN26" s="195"/>
      <c r="AO26" s="195" t="s">
        <v>152</v>
      </c>
      <c r="AP26" s="239"/>
    </row>
    <row r="27" spans="1:42" ht="7.5" customHeight="1">
      <c r="A27" s="135"/>
      <c r="B27" s="183"/>
      <c r="C27" s="218"/>
      <c r="D27" s="219"/>
      <c r="E27" s="219"/>
      <c r="F27" s="219"/>
      <c r="G27" s="219"/>
      <c r="H27" s="219"/>
      <c r="I27" s="219"/>
      <c r="J27" s="219"/>
      <c r="K27" s="219"/>
      <c r="L27" s="219"/>
      <c r="M27" s="219"/>
      <c r="N27" s="220"/>
      <c r="O27" s="190"/>
      <c r="P27" s="35" t="s">
        <v>6</v>
      </c>
      <c r="Q27" s="224"/>
      <c r="R27" s="190"/>
      <c r="S27" s="126"/>
      <c r="T27" s="126"/>
      <c r="U27" s="126"/>
      <c r="V27" s="126"/>
      <c r="W27" s="126"/>
      <c r="X27" s="126"/>
      <c r="Y27" s="126"/>
      <c r="Z27" s="126"/>
      <c r="AA27" s="164"/>
      <c r="AC27" s="264"/>
      <c r="AD27" s="259"/>
      <c r="AE27" s="257"/>
      <c r="AF27" s="258"/>
      <c r="AG27" s="258"/>
      <c r="AH27" s="258"/>
      <c r="AI27" s="258"/>
      <c r="AJ27" s="258"/>
      <c r="AK27" s="258"/>
      <c r="AL27" s="259"/>
      <c r="AM27" s="110"/>
      <c r="AN27" s="110"/>
      <c r="AO27" s="110"/>
      <c r="AP27" s="240"/>
    </row>
    <row r="28" spans="1:42" ht="7.5" customHeight="1">
      <c r="A28" s="135"/>
      <c r="B28" s="130"/>
      <c r="C28" s="221"/>
      <c r="D28" s="222"/>
      <c r="E28" s="222"/>
      <c r="F28" s="222"/>
      <c r="G28" s="222"/>
      <c r="H28" s="222"/>
      <c r="I28" s="222"/>
      <c r="J28" s="222"/>
      <c r="K28" s="222"/>
      <c r="L28" s="222"/>
      <c r="M28" s="222"/>
      <c r="N28" s="223"/>
      <c r="O28" s="188"/>
      <c r="P28" s="36" t="s">
        <v>7</v>
      </c>
      <c r="Q28" s="143"/>
      <c r="R28" s="188"/>
      <c r="S28" s="142"/>
      <c r="T28" s="142"/>
      <c r="U28" s="142"/>
      <c r="V28" s="142"/>
      <c r="W28" s="142"/>
      <c r="X28" s="142"/>
      <c r="Y28" s="142"/>
      <c r="Z28" s="142"/>
      <c r="AA28" s="157"/>
      <c r="AC28" s="265"/>
      <c r="AD28" s="262"/>
      <c r="AE28" s="260"/>
      <c r="AF28" s="261"/>
      <c r="AG28" s="261"/>
      <c r="AH28" s="261"/>
      <c r="AI28" s="261"/>
      <c r="AJ28" s="261"/>
      <c r="AK28" s="261"/>
      <c r="AL28" s="262"/>
      <c r="AM28" s="110"/>
      <c r="AN28" s="110"/>
      <c r="AO28" s="110"/>
      <c r="AP28" s="240"/>
    </row>
    <row r="29" spans="1:42" ht="15" customHeight="1">
      <c r="A29" s="135"/>
      <c r="B29" s="129" t="s">
        <v>155</v>
      </c>
      <c r="C29" s="37" t="s">
        <v>10</v>
      </c>
      <c r="D29" s="82"/>
      <c r="E29" s="82"/>
      <c r="F29" s="82"/>
      <c r="G29" s="82"/>
      <c r="H29" s="82"/>
      <c r="I29" s="82"/>
      <c r="J29" s="38"/>
      <c r="K29" s="38"/>
      <c r="L29" s="38"/>
      <c r="M29" s="38"/>
      <c r="N29" s="38"/>
      <c r="O29" s="38"/>
      <c r="P29" s="38"/>
      <c r="Q29" s="39"/>
      <c r="R29" s="37"/>
      <c r="S29" s="38"/>
      <c r="T29" s="38"/>
      <c r="U29" s="38"/>
      <c r="V29" s="38"/>
      <c r="W29" s="38"/>
      <c r="X29" s="38"/>
      <c r="Y29" s="38"/>
      <c r="Z29" s="38"/>
      <c r="AA29" s="40"/>
      <c r="AC29" s="237"/>
      <c r="AD29" s="238"/>
      <c r="AE29" s="241"/>
      <c r="AF29" s="241"/>
      <c r="AG29" s="241"/>
      <c r="AH29" s="241"/>
      <c r="AI29" s="241"/>
      <c r="AJ29" s="241"/>
      <c r="AK29" s="241"/>
      <c r="AL29" s="241"/>
      <c r="AM29" s="241"/>
      <c r="AN29" s="241"/>
      <c r="AO29" s="241"/>
      <c r="AP29" s="242"/>
    </row>
    <row r="30" spans="1:42" ht="21" customHeight="1">
      <c r="A30" s="135"/>
      <c r="B30" s="130"/>
      <c r="C30" s="131"/>
      <c r="D30" s="132"/>
      <c r="E30" s="132"/>
      <c r="F30" s="132"/>
      <c r="G30" s="132"/>
      <c r="H30" s="132"/>
      <c r="I30" s="132"/>
      <c r="J30" s="132"/>
      <c r="K30" s="132"/>
      <c r="L30" s="132"/>
      <c r="M30" s="132"/>
      <c r="N30" s="132"/>
      <c r="O30" s="132"/>
      <c r="P30" s="132"/>
      <c r="Q30" s="133"/>
      <c r="R30" s="85"/>
      <c r="S30" s="83"/>
      <c r="T30" s="83"/>
      <c r="U30" s="83"/>
      <c r="V30" s="83"/>
      <c r="W30" s="83"/>
      <c r="X30" s="83"/>
      <c r="Y30" s="83"/>
      <c r="Z30" s="83"/>
      <c r="AA30" s="84"/>
      <c r="AC30" s="237"/>
      <c r="AD30" s="238"/>
      <c r="AE30" s="241"/>
      <c r="AF30" s="241"/>
      <c r="AG30" s="241"/>
      <c r="AH30" s="241"/>
      <c r="AI30" s="241"/>
      <c r="AJ30" s="241"/>
      <c r="AK30" s="241"/>
      <c r="AL30" s="241"/>
      <c r="AM30" s="241"/>
      <c r="AN30" s="241"/>
      <c r="AO30" s="241"/>
      <c r="AP30" s="242"/>
    </row>
    <row r="31" spans="1:42" ht="18" customHeight="1">
      <c r="A31" s="135"/>
      <c r="B31" s="42" t="s">
        <v>157</v>
      </c>
      <c r="C31" s="138"/>
      <c r="D31" s="139"/>
      <c r="E31" s="139"/>
      <c r="F31" s="139"/>
      <c r="G31" s="139"/>
      <c r="H31" s="139"/>
      <c r="I31" s="139"/>
      <c r="J31" s="139"/>
      <c r="K31" s="139"/>
      <c r="L31" s="139"/>
      <c r="M31" s="139"/>
      <c r="N31" s="139"/>
      <c r="O31" s="139"/>
      <c r="P31" s="139"/>
      <c r="Q31" s="140"/>
      <c r="R31" s="81"/>
      <c r="S31" s="82"/>
      <c r="T31" s="82"/>
      <c r="U31" s="82"/>
      <c r="V31" s="82"/>
      <c r="W31" s="82"/>
      <c r="X31" s="82"/>
      <c r="Y31" s="82"/>
      <c r="Z31" s="82"/>
      <c r="AA31" s="117"/>
      <c r="AC31" s="237"/>
      <c r="AD31" s="238"/>
      <c r="AE31" s="241"/>
      <c r="AF31" s="241"/>
      <c r="AG31" s="241"/>
      <c r="AH31" s="241"/>
      <c r="AI31" s="241"/>
      <c r="AJ31" s="241"/>
      <c r="AK31" s="241"/>
      <c r="AL31" s="241"/>
      <c r="AM31" s="241"/>
      <c r="AN31" s="241"/>
      <c r="AO31" s="241"/>
      <c r="AP31" s="242"/>
    </row>
    <row r="32" spans="1:42" ht="18" customHeight="1">
      <c r="A32" s="136"/>
      <c r="B32" s="43" t="s">
        <v>158</v>
      </c>
      <c r="C32" s="141"/>
      <c r="D32" s="142"/>
      <c r="E32" s="142"/>
      <c r="F32" s="142"/>
      <c r="G32" s="142"/>
      <c r="H32" s="142"/>
      <c r="I32" s="142"/>
      <c r="J32" s="142"/>
      <c r="K32" s="142"/>
      <c r="L32" s="142"/>
      <c r="M32" s="142"/>
      <c r="N32" s="142"/>
      <c r="O32" s="142"/>
      <c r="P32" s="142"/>
      <c r="Q32" s="143"/>
      <c r="R32" s="85"/>
      <c r="S32" s="83"/>
      <c r="T32" s="83"/>
      <c r="U32" s="83"/>
      <c r="V32" s="83"/>
      <c r="W32" s="83"/>
      <c r="X32" s="83"/>
      <c r="Y32" s="83"/>
      <c r="Z32" s="83"/>
      <c r="AA32" s="84"/>
      <c r="AC32" s="237"/>
      <c r="AD32" s="238"/>
      <c r="AE32" s="241"/>
      <c r="AF32" s="241"/>
      <c r="AG32" s="241"/>
      <c r="AH32" s="241"/>
      <c r="AI32" s="241"/>
      <c r="AJ32" s="241"/>
      <c r="AK32" s="241"/>
      <c r="AL32" s="241"/>
      <c r="AM32" s="241"/>
      <c r="AN32" s="241"/>
      <c r="AO32" s="241"/>
      <c r="AP32" s="242"/>
    </row>
    <row r="33" spans="1:42" ht="18" customHeight="1">
      <c r="A33" s="136"/>
      <c r="B33" s="42" t="s">
        <v>159</v>
      </c>
      <c r="C33" s="98" t="s">
        <v>11</v>
      </c>
      <c r="D33" s="225"/>
      <c r="E33" s="226"/>
      <c r="F33" s="227"/>
      <c r="G33" s="120" t="s">
        <v>12</v>
      </c>
      <c r="H33" s="111"/>
      <c r="I33" s="113"/>
      <c r="J33" s="113"/>
      <c r="K33" s="113"/>
      <c r="L33" s="113"/>
      <c r="M33" s="113"/>
      <c r="N33" s="113"/>
      <c r="O33" s="113"/>
      <c r="P33" s="113"/>
      <c r="Q33" s="113"/>
      <c r="R33" s="113"/>
      <c r="S33" s="115"/>
      <c r="T33" s="90"/>
      <c r="U33" s="91"/>
      <c r="V33" s="91"/>
      <c r="W33" s="91"/>
      <c r="X33" s="91"/>
      <c r="Y33" s="91"/>
      <c r="Z33" s="91"/>
      <c r="AA33" s="92"/>
      <c r="AC33" s="237"/>
      <c r="AD33" s="238"/>
      <c r="AE33" s="241"/>
      <c r="AF33" s="241"/>
      <c r="AG33" s="241"/>
      <c r="AH33" s="241"/>
      <c r="AI33" s="241"/>
      <c r="AJ33" s="241"/>
      <c r="AK33" s="241"/>
      <c r="AL33" s="241"/>
      <c r="AM33" s="241"/>
      <c r="AN33" s="241"/>
      <c r="AO33" s="241"/>
      <c r="AP33" s="242"/>
    </row>
    <row r="34" spans="1:42" ht="18.75" customHeight="1">
      <c r="A34" s="136"/>
      <c r="B34" s="43" t="s">
        <v>162</v>
      </c>
      <c r="C34" s="144"/>
      <c r="D34" s="228"/>
      <c r="E34" s="229"/>
      <c r="F34" s="230"/>
      <c r="G34" s="121"/>
      <c r="H34" s="122"/>
      <c r="I34" s="123"/>
      <c r="J34" s="123"/>
      <c r="K34" s="123"/>
      <c r="L34" s="114"/>
      <c r="M34" s="114"/>
      <c r="N34" s="114"/>
      <c r="O34" s="114"/>
      <c r="P34" s="114"/>
      <c r="Q34" s="114"/>
      <c r="R34" s="114"/>
      <c r="S34" s="116"/>
      <c r="T34" s="93"/>
      <c r="U34" s="94"/>
      <c r="V34" s="94"/>
      <c r="W34" s="94"/>
      <c r="X34" s="94"/>
      <c r="Y34" s="94"/>
      <c r="Z34" s="94"/>
      <c r="AA34" s="95"/>
      <c r="AC34" s="237"/>
      <c r="AD34" s="238"/>
      <c r="AE34" s="241"/>
      <c r="AF34" s="241"/>
      <c r="AG34" s="241"/>
      <c r="AH34" s="241"/>
      <c r="AI34" s="241"/>
      <c r="AJ34" s="241"/>
      <c r="AK34" s="241"/>
      <c r="AL34" s="241"/>
      <c r="AM34" s="241"/>
      <c r="AN34" s="241"/>
      <c r="AO34" s="241"/>
      <c r="AP34" s="242"/>
    </row>
    <row r="35" spans="1:42" ht="18" customHeight="1">
      <c r="A35" s="136"/>
      <c r="B35" s="42" t="s">
        <v>163</v>
      </c>
      <c r="C35" s="145" t="s">
        <v>0</v>
      </c>
      <c r="D35" s="146"/>
      <c r="E35" s="199" t="s">
        <v>2</v>
      </c>
      <c r="F35" s="200"/>
      <c r="G35" s="200"/>
      <c r="H35" s="200"/>
      <c r="I35" s="200"/>
      <c r="J35" s="200"/>
      <c r="K35" s="140"/>
      <c r="L35" s="98" t="s">
        <v>13</v>
      </c>
      <c r="M35" s="111"/>
      <c r="N35" s="203"/>
      <c r="O35" s="197" t="s">
        <v>12</v>
      </c>
      <c r="P35" s="111"/>
      <c r="Q35" s="113"/>
      <c r="R35" s="113"/>
      <c r="S35" s="113"/>
      <c r="T35" s="113"/>
      <c r="U35" s="113"/>
      <c r="V35" s="113"/>
      <c r="W35" s="113"/>
      <c r="X35" s="113"/>
      <c r="Y35" s="113"/>
      <c r="Z35" s="113"/>
      <c r="AA35" s="245"/>
      <c r="AC35" s="237"/>
      <c r="AD35" s="238"/>
      <c r="AE35" s="241"/>
      <c r="AF35" s="241"/>
      <c r="AG35" s="241"/>
      <c r="AH35" s="241"/>
      <c r="AI35" s="241"/>
      <c r="AJ35" s="241"/>
      <c r="AK35" s="241"/>
      <c r="AL35" s="241"/>
      <c r="AM35" s="241"/>
      <c r="AN35" s="241"/>
      <c r="AO35" s="241"/>
      <c r="AP35" s="242"/>
    </row>
    <row r="36" spans="1:42" ht="18" customHeight="1" thickBot="1">
      <c r="A36" s="206"/>
      <c r="B36" s="45" t="s">
        <v>167</v>
      </c>
      <c r="C36" s="246" t="s">
        <v>1</v>
      </c>
      <c r="D36" s="247"/>
      <c r="E36" s="231"/>
      <c r="F36" s="232"/>
      <c r="G36" s="232"/>
      <c r="H36" s="232"/>
      <c r="I36" s="232"/>
      <c r="J36" s="232"/>
      <c r="K36" s="233"/>
      <c r="L36" s="234"/>
      <c r="M36" s="149"/>
      <c r="N36" s="235"/>
      <c r="O36" s="236"/>
      <c r="P36" s="149"/>
      <c r="Q36" s="86"/>
      <c r="R36" s="86"/>
      <c r="S36" s="86"/>
      <c r="T36" s="86"/>
      <c r="U36" s="86"/>
      <c r="V36" s="86"/>
      <c r="W36" s="86"/>
      <c r="X36" s="86"/>
      <c r="Y36" s="86"/>
      <c r="Z36" s="86"/>
      <c r="AA36" s="125"/>
      <c r="AC36" s="248"/>
      <c r="AD36" s="249"/>
      <c r="AE36" s="243"/>
      <c r="AF36" s="243"/>
      <c r="AG36" s="243"/>
      <c r="AH36" s="243"/>
      <c r="AI36" s="243"/>
      <c r="AJ36" s="243"/>
      <c r="AK36" s="243"/>
      <c r="AL36" s="243"/>
      <c r="AM36" s="243"/>
      <c r="AN36" s="243"/>
      <c r="AO36" s="243"/>
      <c r="AP36" s="244"/>
    </row>
    <row r="38" spans="1:42" ht="21.75" customHeight="1">
      <c r="A38" s="266" t="s">
        <v>171</v>
      </c>
      <c r="B38" s="266"/>
      <c r="C38" s="266" t="s">
        <v>172</v>
      </c>
      <c r="D38" s="266"/>
      <c r="E38" s="266"/>
      <c r="F38" s="241"/>
      <c r="G38" s="241"/>
      <c r="H38" s="241"/>
      <c r="I38" s="241"/>
      <c r="J38" s="241"/>
      <c r="K38" s="241"/>
      <c r="L38" s="241"/>
      <c r="M38" s="266" t="s">
        <v>173</v>
      </c>
      <c r="N38" s="266"/>
      <c r="O38" s="266"/>
      <c r="P38" s="241"/>
      <c r="Q38" s="241"/>
      <c r="R38" s="241"/>
      <c r="S38" s="266" t="s">
        <v>174</v>
      </c>
      <c r="T38" s="266"/>
      <c r="U38" s="266"/>
      <c r="V38" s="241"/>
      <c r="W38" s="241"/>
      <c r="X38" s="241"/>
      <c r="Y38" s="241"/>
      <c r="Z38" s="241"/>
      <c r="AA38" s="241"/>
      <c r="AB38" s="266" t="s">
        <v>175</v>
      </c>
      <c r="AC38" s="266"/>
      <c r="AD38" s="266"/>
      <c r="AE38" s="267"/>
      <c r="AF38" s="267"/>
      <c r="AG38" s="267"/>
      <c r="AH38" s="267"/>
      <c r="AI38" s="267"/>
      <c r="AJ38" s="267"/>
      <c r="AK38" s="267"/>
      <c r="AL38" s="267"/>
      <c r="AM38" s="267"/>
      <c r="AN38" s="267"/>
      <c r="AO38" s="267"/>
      <c r="AP38" s="267"/>
    </row>
    <row r="39" spans="1:15" ht="13.5">
      <c r="A39" s="82" t="s">
        <v>176</v>
      </c>
      <c r="B39" s="82"/>
      <c r="C39" s="82"/>
      <c r="D39" s="82"/>
      <c r="E39" s="82"/>
      <c r="F39" s="82"/>
      <c r="G39" s="82"/>
      <c r="H39" s="82"/>
      <c r="I39" s="82"/>
      <c r="J39" s="82"/>
      <c r="K39" s="82"/>
      <c r="L39" s="82"/>
      <c r="M39" s="82"/>
      <c r="N39" s="82"/>
      <c r="O39" s="82"/>
    </row>
  </sheetData>
  <sheetProtection sheet="1" objects="1" scenarios="1"/>
  <mergeCells count="205">
    <mergeCell ref="AB38:AD38"/>
    <mergeCell ref="AE38:AJ38"/>
    <mergeCell ref="AK38:AP38"/>
    <mergeCell ref="A39:O39"/>
    <mergeCell ref="AM35:AN36"/>
    <mergeCell ref="AO35:AP36"/>
    <mergeCell ref="C36:D36"/>
    <mergeCell ref="A38:B38"/>
    <mergeCell ref="C38:E38"/>
    <mergeCell ref="F38:L38"/>
    <mergeCell ref="M38:O38"/>
    <mergeCell ref="P38:R38"/>
    <mergeCell ref="S38:U38"/>
    <mergeCell ref="V38:AA38"/>
    <mergeCell ref="Z35:Z36"/>
    <mergeCell ref="AA35:AA36"/>
    <mergeCell ref="AC35:AD36"/>
    <mergeCell ref="AE35:AL36"/>
    <mergeCell ref="V35:V36"/>
    <mergeCell ref="W35:W36"/>
    <mergeCell ref="X35:X36"/>
    <mergeCell ref="Y35:Y36"/>
    <mergeCell ref="R35:R36"/>
    <mergeCell ref="S35:S36"/>
    <mergeCell ref="T35:T36"/>
    <mergeCell ref="U35:U36"/>
    <mergeCell ref="N35:N36"/>
    <mergeCell ref="O35:O36"/>
    <mergeCell ref="P35:P36"/>
    <mergeCell ref="Q35:Q36"/>
    <mergeCell ref="C35:D35"/>
    <mergeCell ref="E35:K36"/>
    <mergeCell ref="L35:L36"/>
    <mergeCell ref="M35:M36"/>
    <mergeCell ref="AC33:AD34"/>
    <mergeCell ref="AE33:AL34"/>
    <mergeCell ref="AM33:AN34"/>
    <mergeCell ref="AO33:AP34"/>
    <mergeCell ref="Q33:Q34"/>
    <mergeCell ref="R33:R34"/>
    <mergeCell ref="S33:S34"/>
    <mergeCell ref="T33:AA34"/>
    <mergeCell ref="M33:M34"/>
    <mergeCell ref="N33:N34"/>
    <mergeCell ref="O33:O34"/>
    <mergeCell ref="P33:P34"/>
    <mergeCell ref="AM31:AN32"/>
    <mergeCell ref="AO31:AP32"/>
    <mergeCell ref="C33:C34"/>
    <mergeCell ref="D33:F34"/>
    <mergeCell ref="G33:G34"/>
    <mergeCell ref="H33:H34"/>
    <mergeCell ref="I33:I34"/>
    <mergeCell ref="J33:J34"/>
    <mergeCell ref="K33:K34"/>
    <mergeCell ref="L33:L34"/>
    <mergeCell ref="C31:Q32"/>
    <mergeCell ref="R31:AA32"/>
    <mergeCell ref="AC31:AD32"/>
    <mergeCell ref="AE31:AL32"/>
    <mergeCell ref="AM29:AN30"/>
    <mergeCell ref="AO29:AP30"/>
    <mergeCell ref="C30:Q30"/>
    <mergeCell ref="R30:AA30"/>
    <mergeCell ref="B29:B30"/>
    <mergeCell ref="D29:I29"/>
    <mergeCell ref="AC29:AD30"/>
    <mergeCell ref="AE29:AL30"/>
    <mergeCell ref="AC26:AD28"/>
    <mergeCell ref="AE26:AL28"/>
    <mergeCell ref="AM26:AN28"/>
    <mergeCell ref="AO26:AP28"/>
    <mergeCell ref="O26:O28"/>
    <mergeCell ref="Q26:Q28"/>
    <mergeCell ref="R26:R28"/>
    <mergeCell ref="S26:AA28"/>
    <mergeCell ref="AO22:AP23"/>
    <mergeCell ref="C23:D23"/>
    <mergeCell ref="A24:A36"/>
    <mergeCell ref="C24:N24"/>
    <mergeCell ref="O24:O25"/>
    <mergeCell ref="P24:Q25"/>
    <mergeCell ref="R24:AA25"/>
    <mergeCell ref="AC24:AP25"/>
    <mergeCell ref="B25:B28"/>
    <mergeCell ref="C25:N28"/>
    <mergeCell ref="AA22:AA23"/>
    <mergeCell ref="AC22:AD23"/>
    <mergeCell ref="AE22:AL23"/>
    <mergeCell ref="AM22:AN23"/>
    <mergeCell ref="W22:W23"/>
    <mergeCell ref="X22:X23"/>
    <mergeCell ref="Y22:Y23"/>
    <mergeCell ref="Z22:Z23"/>
    <mergeCell ref="S22:S23"/>
    <mergeCell ref="T22:T23"/>
    <mergeCell ref="U22:U23"/>
    <mergeCell ref="V22:V23"/>
    <mergeCell ref="AO20:AP21"/>
    <mergeCell ref="C22:D22"/>
    <mergeCell ref="E22:K23"/>
    <mergeCell ref="L22:L23"/>
    <mergeCell ref="M22:M23"/>
    <mergeCell ref="N22:N23"/>
    <mergeCell ref="O22:O23"/>
    <mergeCell ref="P22:P23"/>
    <mergeCell ref="Q22:Q23"/>
    <mergeCell ref="R22:R23"/>
    <mergeCell ref="T20:AA21"/>
    <mergeCell ref="AC20:AD21"/>
    <mergeCell ref="AE20:AL21"/>
    <mergeCell ref="AM20:AN21"/>
    <mergeCell ref="P20:P21"/>
    <mergeCell ref="Q20:Q21"/>
    <mergeCell ref="R20:R21"/>
    <mergeCell ref="S20:S21"/>
    <mergeCell ref="L20:L21"/>
    <mergeCell ref="M20:M21"/>
    <mergeCell ref="N20:N21"/>
    <mergeCell ref="O20:O21"/>
    <mergeCell ref="AE18:AL19"/>
    <mergeCell ref="AM18:AN19"/>
    <mergeCell ref="AO18:AP19"/>
    <mergeCell ref="C20:C21"/>
    <mergeCell ref="D20:F21"/>
    <mergeCell ref="G20:G21"/>
    <mergeCell ref="H20:H21"/>
    <mergeCell ref="I20:I21"/>
    <mergeCell ref="J20:J21"/>
    <mergeCell ref="K20:K21"/>
    <mergeCell ref="R17:AA17"/>
    <mergeCell ref="C18:Q19"/>
    <mergeCell ref="R18:AA19"/>
    <mergeCell ref="AC18:AD19"/>
    <mergeCell ref="AE13:AL15"/>
    <mergeCell ref="AM13:AN15"/>
    <mergeCell ref="AO13:AP15"/>
    <mergeCell ref="B16:B17"/>
    <mergeCell ref="D16:I16"/>
    <mergeCell ref="AC16:AD17"/>
    <mergeCell ref="AE16:AL17"/>
    <mergeCell ref="AM16:AN17"/>
    <mergeCell ref="AO16:AP17"/>
    <mergeCell ref="C17:Q17"/>
    <mergeCell ref="Q13:Q15"/>
    <mergeCell ref="R13:R15"/>
    <mergeCell ref="S13:AA15"/>
    <mergeCell ref="AC13:AD15"/>
    <mergeCell ref="AO8:AP9"/>
    <mergeCell ref="A11:A23"/>
    <mergeCell ref="C11:N11"/>
    <mergeCell ref="O11:O12"/>
    <mergeCell ref="P11:Q12"/>
    <mergeCell ref="R11:AA12"/>
    <mergeCell ref="AC11:AP12"/>
    <mergeCell ref="B12:B15"/>
    <mergeCell ref="C12:N15"/>
    <mergeCell ref="O13:O15"/>
    <mergeCell ref="AG8:AH9"/>
    <mergeCell ref="AI8:AJ9"/>
    <mergeCell ref="AK8:AL9"/>
    <mergeCell ref="AM8:AN9"/>
    <mergeCell ref="Y8:Z9"/>
    <mergeCell ref="AA8:AB9"/>
    <mergeCell ref="AC8:AD9"/>
    <mergeCell ref="AE8:AF9"/>
    <mergeCell ref="Q8:R9"/>
    <mergeCell ref="S8:T9"/>
    <mergeCell ref="U8:V9"/>
    <mergeCell ref="W8:X9"/>
    <mergeCell ref="N6:O6"/>
    <mergeCell ref="C8:D9"/>
    <mergeCell ref="E8:F9"/>
    <mergeCell ref="G8:H9"/>
    <mergeCell ref="I8:J9"/>
    <mergeCell ref="K8:L9"/>
    <mergeCell ref="M8:N9"/>
    <mergeCell ref="O8:P9"/>
    <mergeCell ref="Y5:Y6"/>
    <mergeCell ref="Z5:Z6"/>
    <mergeCell ref="AA5:AA6"/>
    <mergeCell ref="AB5:AH6"/>
    <mergeCell ref="U5:U6"/>
    <mergeCell ref="V5:V6"/>
    <mergeCell ref="W5:W6"/>
    <mergeCell ref="X5:X6"/>
    <mergeCell ref="N4:AA4"/>
    <mergeCell ref="AB4:AH4"/>
    <mergeCell ref="A5:B6"/>
    <mergeCell ref="C5:M6"/>
    <mergeCell ref="N5:O5"/>
    <mergeCell ref="P5:P6"/>
    <mergeCell ref="Q5:Q6"/>
    <mergeCell ref="R5:R6"/>
    <mergeCell ref="S5:S6"/>
    <mergeCell ref="T5:T6"/>
    <mergeCell ref="AJ2:AK6"/>
    <mergeCell ref="AL2:AP6"/>
    <mergeCell ref="AE2:AH3"/>
    <mergeCell ref="V2:AC3"/>
    <mergeCell ref="AD2:AD3"/>
    <mergeCell ref="A2:B3"/>
    <mergeCell ref="C2:M3"/>
    <mergeCell ref="N2:N3"/>
    <mergeCell ref="U2:U3"/>
  </mergeCells>
  <printOptions horizontalCentered="1" verticalCentered="1"/>
  <pageMargins left="0.7480314960629921" right="0.55" top="0.1968503937007874" bottom="0.1968503937007874" header="0" footer="0"/>
  <pageSetup fitToHeight="1" fitToWidth="1" horizontalDpi="300" verticalDpi="300" orientation="landscape" paperSize="13" scale="89" r:id="rId1"/>
</worksheet>
</file>

<file path=xl/worksheets/sheet6.xml><?xml version="1.0" encoding="utf-8"?>
<worksheet xmlns="http://schemas.openxmlformats.org/spreadsheetml/2006/main" xmlns:r="http://schemas.openxmlformats.org/officeDocument/2006/relationships">
  <sheetPr>
    <pageSetUpPr fitToPage="1"/>
  </sheetPr>
  <dimension ref="A1:AP39"/>
  <sheetViews>
    <sheetView workbookViewId="0" topLeftCell="A1">
      <selection activeCell="S26" sqref="S26:AA28"/>
    </sheetView>
  </sheetViews>
  <sheetFormatPr defaultColWidth="8.796875" defaultRowHeight="14.25"/>
  <cols>
    <col min="1" max="1" width="3.5" style="2" customWidth="1"/>
    <col min="2" max="2" width="9" style="2" customWidth="1"/>
    <col min="3" max="42" width="2.69921875" style="2" customWidth="1"/>
    <col min="43" max="16384" width="9" style="2" customWidth="1"/>
  </cols>
  <sheetData>
    <row r="1" spans="1:42" ht="26.25" customHeight="1">
      <c r="A1" s="64"/>
      <c r="B1" s="65"/>
      <c r="C1" s="65"/>
      <c r="D1" s="65"/>
      <c r="E1" s="65"/>
      <c r="F1" s="65"/>
      <c r="G1" s="65"/>
      <c r="H1" s="65"/>
      <c r="I1" s="65"/>
      <c r="J1" s="65"/>
      <c r="K1" s="65"/>
      <c r="L1" s="65"/>
      <c r="M1" s="65"/>
      <c r="N1" s="65"/>
      <c r="O1" s="66"/>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ht="15.75" customHeight="1">
      <c r="A2" s="325"/>
      <c r="B2" s="326"/>
      <c r="C2" s="126" t="str">
        <f>'入力シート'!C3</f>
        <v>2000蜂須賀ラリーin徳島</v>
      </c>
      <c r="D2" s="126"/>
      <c r="E2" s="126"/>
      <c r="F2" s="126"/>
      <c r="G2" s="126"/>
      <c r="H2" s="126"/>
      <c r="I2" s="126"/>
      <c r="J2" s="126"/>
      <c r="K2" s="126"/>
      <c r="L2" s="126"/>
      <c r="M2" s="126"/>
      <c r="N2" s="327"/>
      <c r="O2" s="67" t="str">
        <f>TEXT('入力シート'!C4,"ge")</f>
        <v>H12</v>
      </c>
      <c r="P2" s="65"/>
      <c r="Q2" s="65" t="str">
        <f>TEXT('入力シート'!C4,"m")</f>
        <v>4</v>
      </c>
      <c r="R2" s="65"/>
      <c r="S2" s="65" t="str">
        <f>TEXT('入力シート'!C4,"d")</f>
        <v>15</v>
      </c>
      <c r="T2" s="65"/>
      <c r="U2" s="329"/>
      <c r="V2" s="330"/>
      <c r="W2" s="330"/>
      <c r="X2" s="330"/>
      <c r="Y2" s="329"/>
      <c r="Z2" s="330"/>
      <c r="AA2" s="330"/>
      <c r="AB2" s="330"/>
      <c r="AC2" s="330"/>
      <c r="AD2" s="330"/>
      <c r="AE2" s="331"/>
      <c r="AF2" s="126"/>
      <c r="AG2" s="126"/>
      <c r="AH2" s="126"/>
      <c r="AI2" s="65"/>
      <c r="AJ2" s="332"/>
      <c r="AK2" s="332"/>
      <c r="AL2" s="177"/>
      <c r="AM2" s="177"/>
      <c r="AN2" s="177"/>
      <c r="AO2" s="177"/>
      <c r="AP2" s="177"/>
    </row>
    <row r="3" spans="1:42" ht="15.75" customHeight="1">
      <c r="A3" s="326"/>
      <c r="B3" s="326"/>
      <c r="C3" s="126"/>
      <c r="D3" s="126"/>
      <c r="E3" s="126"/>
      <c r="F3" s="126"/>
      <c r="G3" s="126"/>
      <c r="H3" s="126"/>
      <c r="I3" s="126"/>
      <c r="J3" s="126"/>
      <c r="K3" s="126"/>
      <c r="L3" s="126"/>
      <c r="M3" s="126"/>
      <c r="N3" s="328"/>
      <c r="O3" s="65"/>
      <c r="P3" s="65"/>
      <c r="Q3" s="65" t="str">
        <f>TEXT('入力シート'!D4,"m")</f>
        <v>4</v>
      </c>
      <c r="R3" s="65"/>
      <c r="S3" s="65" t="str">
        <f>TEXT('入力シート'!D4,"D")</f>
        <v>16</v>
      </c>
      <c r="T3" s="65"/>
      <c r="U3" s="329"/>
      <c r="V3" s="330"/>
      <c r="W3" s="330"/>
      <c r="X3" s="330"/>
      <c r="Y3" s="329"/>
      <c r="Z3" s="330"/>
      <c r="AA3" s="330"/>
      <c r="AB3" s="330"/>
      <c r="AC3" s="330"/>
      <c r="AD3" s="330"/>
      <c r="AE3" s="331"/>
      <c r="AF3" s="126"/>
      <c r="AG3" s="126"/>
      <c r="AH3" s="126"/>
      <c r="AI3" s="65"/>
      <c r="AJ3" s="332"/>
      <c r="AK3" s="332"/>
      <c r="AL3" s="177"/>
      <c r="AM3" s="177"/>
      <c r="AN3" s="177"/>
      <c r="AO3" s="177"/>
      <c r="AP3" s="177"/>
    </row>
    <row r="4" spans="1:42" ht="13.5">
      <c r="A4" s="65"/>
      <c r="B4" s="26"/>
      <c r="C4" s="26"/>
      <c r="D4" s="26"/>
      <c r="E4" s="24"/>
      <c r="F4" s="24"/>
      <c r="G4" s="24"/>
      <c r="H4" s="24"/>
      <c r="I4" s="24"/>
      <c r="J4" s="24"/>
      <c r="K4" s="24"/>
      <c r="L4" s="24"/>
      <c r="M4" s="24"/>
      <c r="N4" s="333"/>
      <c r="O4" s="333"/>
      <c r="P4" s="333"/>
      <c r="Q4" s="333"/>
      <c r="R4" s="333"/>
      <c r="S4" s="333"/>
      <c r="T4" s="333"/>
      <c r="U4" s="333"/>
      <c r="V4" s="333"/>
      <c r="W4" s="333"/>
      <c r="X4" s="333"/>
      <c r="Y4" s="333"/>
      <c r="Z4" s="333"/>
      <c r="AA4" s="333"/>
      <c r="AB4" s="126"/>
      <c r="AC4" s="126"/>
      <c r="AD4" s="126"/>
      <c r="AE4" s="126"/>
      <c r="AF4" s="126"/>
      <c r="AG4" s="126"/>
      <c r="AH4" s="126"/>
      <c r="AI4" s="65"/>
      <c r="AJ4" s="332"/>
      <c r="AK4" s="332"/>
      <c r="AL4" s="177"/>
      <c r="AM4" s="177"/>
      <c r="AN4" s="177"/>
      <c r="AO4" s="177"/>
      <c r="AP4" s="177"/>
    </row>
    <row r="5" spans="1:42" ht="16.5" customHeight="1">
      <c r="A5" s="325"/>
      <c r="B5" s="326"/>
      <c r="C5" s="126"/>
      <c r="D5" s="126"/>
      <c r="E5" s="126"/>
      <c r="F5" s="126"/>
      <c r="G5" s="126"/>
      <c r="H5" s="126"/>
      <c r="I5" s="126"/>
      <c r="J5" s="126"/>
      <c r="K5" s="126"/>
      <c r="L5" s="126"/>
      <c r="M5" s="126"/>
      <c r="N5" s="328"/>
      <c r="O5" s="328"/>
      <c r="P5" s="328" t="str">
        <f>MID('入力シート'!$C$20,1,1)</f>
        <v>1</v>
      </c>
      <c r="Q5" s="328" t="str">
        <f>MID('入力シート'!$C$20,2,1)</f>
        <v>2</v>
      </c>
      <c r="R5" s="328" t="str">
        <f>MID('入力シート'!$C$20,3,1)</f>
        <v>3</v>
      </c>
      <c r="S5" s="328" t="str">
        <f>MID('入力シート'!$C$20,4,1)</f>
        <v>4</v>
      </c>
      <c r="T5" s="328" t="str">
        <f>MID('入力シート'!$C$20,5,1)</f>
        <v>5</v>
      </c>
      <c r="U5" s="328" t="str">
        <f>MID('入力シート'!$C$20,6,1)</f>
        <v>6</v>
      </c>
      <c r="V5" s="328" t="str">
        <f>MID('入力シート'!$C$20,7,1)</f>
        <v>7</v>
      </c>
      <c r="W5" s="328" t="str">
        <f>MID('入力シート'!$C$20,8,1)</f>
        <v>8</v>
      </c>
      <c r="X5" s="328" t="str">
        <f>MID('入力シート'!$C$20,9,1)</f>
        <v>0</v>
      </c>
      <c r="Y5" s="328" t="str">
        <f>MID('入力シート'!$C$20,10,1)</f>
        <v>1</v>
      </c>
      <c r="Z5" s="328" t="str">
        <f>MID('入力シート'!$C$20,11,1)</f>
        <v>2</v>
      </c>
      <c r="AA5" s="328">
        <f>MID('入力シート'!$C$20,12,1)</f>
      </c>
      <c r="AB5" s="126"/>
      <c r="AC5" s="126"/>
      <c r="AD5" s="126"/>
      <c r="AE5" s="126"/>
      <c r="AF5" s="126"/>
      <c r="AG5" s="126"/>
      <c r="AH5" s="126"/>
      <c r="AI5" s="65"/>
      <c r="AJ5" s="332"/>
      <c r="AK5" s="332"/>
      <c r="AL5" s="177"/>
      <c r="AM5" s="177"/>
      <c r="AN5" s="177"/>
      <c r="AO5" s="177"/>
      <c r="AP5" s="177"/>
    </row>
    <row r="6" spans="1:42" ht="16.5" customHeight="1">
      <c r="A6" s="326"/>
      <c r="B6" s="326"/>
      <c r="C6" s="126"/>
      <c r="D6" s="126"/>
      <c r="E6" s="126"/>
      <c r="F6" s="126"/>
      <c r="G6" s="126"/>
      <c r="H6" s="126"/>
      <c r="I6" s="126"/>
      <c r="J6" s="126"/>
      <c r="K6" s="126"/>
      <c r="L6" s="126"/>
      <c r="M6" s="126"/>
      <c r="N6" s="328"/>
      <c r="O6" s="328"/>
      <c r="P6" s="328"/>
      <c r="Q6" s="328"/>
      <c r="R6" s="328"/>
      <c r="S6" s="328"/>
      <c r="T6" s="328"/>
      <c r="U6" s="328"/>
      <c r="V6" s="328"/>
      <c r="W6" s="328"/>
      <c r="X6" s="328"/>
      <c r="Y6" s="328"/>
      <c r="Z6" s="328"/>
      <c r="AA6" s="328"/>
      <c r="AB6" s="126"/>
      <c r="AC6" s="126"/>
      <c r="AD6" s="126"/>
      <c r="AE6" s="126"/>
      <c r="AF6" s="126"/>
      <c r="AG6" s="126"/>
      <c r="AH6" s="126"/>
      <c r="AI6" s="65"/>
      <c r="AJ6" s="332"/>
      <c r="AK6" s="332"/>
      <c r="AL6" s="177"/>
      <c r="AM6" s="177"/>
      <c r="AN6" s="177"/>
      <c r="AO6" s="177"/>
      <c r="AP6" s="177"/>
    </row>
    <row r="7" spans="1:42" ht="13.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row>
    <row r="8" spans="1:42" ht="15.75" customHeight="1">
      <c r="A8" s="64"/>
      <c r="B8" s="64"/>
      <c r="C8" s="334" t="str">
        <f>MID('入力シート'!$C$5,1,1)</f>
        <v>ラ</v>
      </c>
      <c r="D8" s="328"/>
      <c r="E8" s="334" t="str">
        <f>MID('入力シート'!$C$5,2,1)</f>
        <v>ン</v>
      </c>
      <c r="F8" s="328"/>
      <c r="G8" s="334" t="str">
        <f>MID('入力シート'!$C$5,3,1)</f>
        <v>サ</v>
      </c>
      <c r="H8" s="328"/>
      <c r="I8" s="334" t="str">
        <f>MID('入力シート'!$C$5,4,1)</f>
        <v>ー</v>
      </c>
      <c r="J8" s="328"/>
      <c r="K8" s="334" t="str">
        <f>MID('入力シート'!$C$5,5,1)</f>
        <v>号</v>
      </c>
      <c r="L8" s="328"/>
      <c r="M8" s="334">
        <f>MID('入力シート'!$C$5,6,1)</f>
      </c>
      <c r="N8" s="328"/>
      <c r="O8" s="334">
        <f>MID('入力シート'!$C$5,7,1)</f>
      </c>
      <c r="P8" s="328"/>
      <c r="Q8" s="334">
        <f>MID('入力シート'!$C$5,8,1)</f>
      </c>
      <c r="R8" s="328"/>
      <c r="S8" s="334">
        <f>MID('入力シート'!$C$5,9,1)</f>
      </c>
      <c r="T8" s="328"/>
      <c r="U8" s="334">
        <f>MID('入力シート'!$C$5,10,1)</f>
      </c>
      <c r="V8" s="328"/>
      <c r="W8" s="334">
        <f>MID('入力シート'!$C$5,11,1)</f>
      </c>
      <c r="X8" s="328"/>
      <c r="Y8" s="334">
        <f>MID('入力シート'!$C$5,12,1)</f>
      </c>
      <c r="Z8" s="328"/>
      <c r="AA8" s="334">
        <f>MID('入力シート'!$C$5,13,1)</f>
      </c>
      <c r="AB8" s="328"/>
      <c r="AC8" s="334">
        <f>MID('入力シート'!$C$5,14,1)</f>
      </c>
      <c r="AD8" s="328"/>
      <c r="AE8" s="334">
        <f>MID('入力シート'!$C$5,15,1)</f>
      </c>
      <c r="AF8" s="328"/>
      <c r="AG8" s="334">
        <f>MID('入力シート'!$C$5,16,1)</f>
      </c>
      <c r="AH8" s="328"/>
      <c r="AI8" s="334">
        <f>MID('入力シート'!$C$5,17,1)</f>
      </c>
      <c r="AJ8" s="328"/>
      <c r="AK8" s="334">
        <f>MID('入力シート'!$C$5,18,1)</f>
      </c>
      <c r="AL8" s="328"/>
      <c r="AM8" s="334">
        <f>MID('入力シート'!$C$5,19,1)</f>
      </c>
      <c r="AN8" s="328"/>
      <c r="AO8" s="334">
        <f>MID('入力シート'!$C$5,20,1)</f>
      </c>
      <c r="AP8" s="328"/>
    </row>
    <row r="9" spans="1:42" ht="13.5" customHeight="1">
      <c r="A9" s="70"/>
      <c r="B9" s="70"/>
      <c r="C9" s="334"/>
      <c r="D9" s="328"/>
      <c r="E9" s="334"/>
      <c r="F9" s="328"/>
      <c r="G9" s="334"/>
      <c r="H9" s="328"/>
      <c r="I9" s="334"/>
      <c r="J9" s="328"/>
      <c r="K9" s="334"/>
      <c r="L9" s="328"/>
      <c r="M9" s="334"/>
      <c r="N9" s="328"/>
      <c r="O9" s="334"/>
      <c r="P9" s="328"/>
      <c r="Q9" s="334"/>
      <c r="R9" s="328"/>
      <c r="S9" s="334"/>
      <c r="T9" s="328"/>
      <c r="U9" s="334"/>
      <c r="V9" s="328"/>
      <c r="W9" s="334"/>
      <c r="X9" s="328"/>
      <c r="Y9" s="334"/>
      <c r="Z9" s="328"/>
      <c r="AA9" s="334"/>
      <c r="AB9" s="328"/>
      <c r="AC9" s="334"/>
      <c r="AD9" s="328"/>
      <c r="AE9" s="334"/>
      <c r="AF9" s="328"/>
      <c r="AG9" s="334"/>
      <c r="AH9" s="328"/>
      <c r="AI9" s="334"/>
      <c r="AJ9" s="328"/>
      <c r="AK9" s="334"/>
      <c r="AL9" s="328"/>
      <c r="AM9" s="334"/>
      <c r="AN9" s="328"/>
      <c r="AO9" s="334"/>
      <c r="AP9" s="328"/>
    </row>
    <row r="10" spans="1:42" ht="13.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1:42" ht="13.5">
      <c r="A11" s="335"/>
      <c r="B11" s="71"/>
      <c r="C11" s="337" t="str">
        <f>'入力シート'!C6</f>
        <v>ﾔﾏﾀﾞ ﾀﾛｳ</v>
      </c>
      <c r="D11" s="338"/>
      <c r="E11" s="338"/>
      <c r="F11" s="338"/>
      <c r="G11" s="338"/>
      <c r="H11" s="338"/>
      <c r="I11" s="338"/>
      <c r="J11" s="338"/>
      <c r="K11" s="338"/>
      <c r="L11" s="338"/>
      <c r="M11" s="338"/>
      <c r="N11" s="338"/>
      <c r="O11" s="339"/>
      <c r="P11" s="340"/>
      <c r="Q11" s="340"/>
      <c r="R11" s="210" t="str">
        <f ca="1">TEXT('入力シート'!C8,"ge年m月d日")&amp;"生  "&amp;TEXT(TODAY()-'入力シート'!C8,"yy")&amp;"  歳"</f>
        <v>S40年1月1日生  41  歳</v>
      </c>
      <c r="S11" s="210"/>
      <c r="T11" s="210"/>
      <c r="U11" s="210"/>
      <c r="V11" s="210"/>
      <c r="W11" s="210"/>
      <c r="X11" s="210"/>
      <c r="Y11" s="210"/>
      <c r="Z11" s="210"/>
      <c r="AA11" s="210"/>
      <c r="AB11" s="65"/>
      <c r="AC11" s="126"/>
      <c r="AD11" s="126"/>
      <c r="AE11" s="126"/>
      <c r="AF11" s="126"/>
      <c r="AG11" s="126"/>
      <c r="AH11" s="126"/>
      <c r="AI11" s="126"/>
      <c r="AJ11" s="126"/>
      <c r="AK11" s="126"/>
      <c r="AL11" s="126"/>
      <c r="AM11" s="126"/>
      <c r="AN11" s="126"/>
      <c r="AO11" s="126"/>
      <c r="AP11" s="126"/>
    </row>
    <row r="12" spans="1:42" ht="7.5" customHeight="1">
      <c r="A12" s="335"/>
      <c r="B12" s="341"/>
      <c r="C12" s="219" t="str">
        <f>'入力シート'!C7</f>
        <v>山田 太郎</v>
      </c>
      <c r="D12" s="219"/>
      <c r="E12" s="219"/>
      <c r="F12" s="219"/>
      <c r="G12" s="219"/>
      <c r="H12" s="219"/>
      <c r="I12" s="219"/>
      <c r="J12" s="219"/>
      <c r="K12" s="219"/>
      <c r="L12" s="219"/>
      <c r="M12" s="219"/>
      <c r="N12" s="219"/>
      <c r="O12" s="339"/>
      <c r="P12" s="340"/>
      <c r="Q12" s="340"/>
      <c r="R12" s="210"/>
      <c r="S12" s="210"/>
      <c r="T12" s="210"/>
      <c r="U12" s="210"/>
      <c r="V12" s="210"/>
      <c r="W12" s="210"/>
      <c r="X12" s="210"/>
      <c r="Y12" s="210"/>
      <c r="Z12" s="210"/>
      <c r="AA12" s="210"/>
      <c r="AB12" s="65"/>
      <c r="AC12" s="126"/>
      <c r="AD12" s="126"/>
      <c r="AE12" s="126"/>
      <c r="AF12" s="126"/>
      <c r="AG12" s="126"/>
      <c r="AH12" s="126"/>
      <c r="AI12" s="126"/>
      <c r="AJ12" s="126"/>
      <c r="AK12" s="126"/>
      <c r="AL12" s="126"/>
      <c r="AM12" s="126"/>
      <c r="AN12" s="126"/>
      <c r="AO12" s="126"/>
      <c r="AP12" s="126"/>
    </row>
    <row r="13" spans="1:42" ht="7.5" customHeight="1">
      <c r="A13" s="335"/>
      <c r="B13" s="341"/>
      <c r="C13" s="219"/>
      <c r="D13" s="219"/>
      <c r="E13" s="219"/>
      <c r="F13" s="219"/>
      <c r="G13" s="219"/>
      <c r="H13" s="219"/>
      <c r="I13" s="219"/>
      <c r="J13" s="219"/>
      <c r="K13" s="219"/>
      <c r="L13" s="219"/>
      <c r="M13" s="219"/>
      <c r="N13" s="219"/>
      <c r="O13" s="339"/>
      <c r="P13" s="67"/>
      <c r="Q13" s="126" t="str">
        <f>'入力シート'!C9</f>
        <v>O</v>
      </c>
      <c r="R13" s="339"/>
      <c r="S13" s="126" t="str">
        <f>'入力シート'!C10</f>
        <v>ラリークラブ</v>
      </c>
      <c r="T13" s="126"/>
      <c r="U13" s="126"/>
      <c r="V13" s="126"/>
      <c r="W13" s="126"/>
      <c r="X13" s="126"/>
      <c r="Y13" s="126"/>
      <c r="Z13" s="126"/>
      <c r="AA13" s="126"/>
      <c r="AB13" s="65"/>
      <c r="AC13" s="258"/>
      <c r="AD13" s="258"/>
      <c r="AE13" s="258"/>
      <c r="AF13" s="258"/>
      <c r="AG13" s="258"/>
      <c r="AH13" s="258"/>
      <c r="AI13" s="258"/>
      <c r="AJ13" s="258"/>
      <c r="AK13" s="258"/>
      <c r="AL13" s="258"/>
      <c r="AM13" s="258"/>
      <c r="AN13" s="258"/>
      <c r="AO13" s="258"/>
      <c r="AP13" s="258"/>
    </row>
    <row r="14" spans="1:42" ht="7.5" customHeight="1">
      <c r="A14" s="335"/>
      <c r="B14" s="341"/>
      <c r="C14" s="219"/>
      <c r="D14" s="219"/>
      <c r="E14" s="219"/>
      <c r="F14" s="219"/>
      <c r="G14" s="219"/>
      <c r="H14" s="219"/>
      <c r="I14" s="219"/>
      <c r="J14" s="219"/>
      <c r="K14" s="219"/>
      <c r="L14" s="219"/>
      <c r="M14" s="219"/>
      <c r="N14" s="219"/>
      <c r="O14" s="339"/>
      <c r="P14" s="71"/>
      <c r="Q14" s="126"/>
      <c r="R14" s="339"/>
      <c r="S14" s="126"/>
      <c r="T14" s="126"/>
      <c r="U14" s="126"/>
      <c r="V14" s="126"/>
      <c r="W14" s="126"/>
      <c r="X14" s="126"/>
      <c r="Y14" s="126"/>
      <c r="Z14" s="126"/>
      <c r="AA14" s="126"/>
      <c r="AB14" s="65"/>
      <c r="AC14" s="258"/>
      <c r="AD14" s="258"/>
      <c r="AE14" s="258"/>
      <c r="AF14" s="258"/>
      <c r="AG14" s="258"/>
      <c r="AH14" s="258"/>
      <c r="AI14" s="258"/>
      <c r="AJ14" s="258"/>
      <c r="AK14" s="258"/>
      <c r="AL14" s="258"/>
      <c r="AM14" s="258"/>
      <c r="AN14" s="258"/>
      <c r="AO14" s="258"/>
      <c r="AP14" s="258"/>
    </row>
    <row r="15" spans="1:42" ht="7.5" customHeight="1">
      <c r="A15" s="335"/>
      <c r="B15" s="341"/>
      <c r="C15" s="219"/>
      <c r="D15" s="219"/>
      <c r="E15" s="219"/>
      <c r="F15" s="219"/>
      <c r="G15" s="219"/>
      <c r="H15" s="219"/>
      <c r="I15" s="219"/>
      <c r="J15" s="219"/>
      <c r="K15" s="219"/>
      <c r="L15" s="219"/>
      <c r="M15" s="219"/>
      <c r="N15" s="219"/>
      <c r="O15" s="339"/>
      <c r="P15" s="71"/>
      <c r="Q15" s="126"/>
      <c r="R15" s="339"/>
      <c r="S15" s="126"/>
      <c r="T15" s="126"/>
      <c r="U15" s="126"/>
      <c r="V15" s="126"/>
      <c r="W15" s="126"/>
      <c r="X15" s="126"/>
      <c r="Y15" s="126"/>
      <c r="Z15" s="126"/>
      <c r="AA15" s="126"/>
      <c r="AB15" s="65"/>
      <c r="AC15" s="258"/>
      <c r="AD15" s="258"/>
      <c r="AE15" s="258"/>
      <c r="AF15" s="258"/>
      <c r="AG15" s="258"/>
      <c r="AH15" s="258"/>
      <c r="AI15" s="258"/>
      <c r="AJ15" s="258"/>
      <c r="AK15" s="258"/>
      <c r="AL15" s="258"/>
      <c r="AM15" s="258"/>
      <c r="AN15" s="258"/>
      <c r="AO15" s="258"/>
      <c r="AP15" s="258"/>
    </row>
    <row r="16" spans="1:42" ht="15" customHeight="1">
      <c r="A16" s="335"/>
      <c r="B16" s="341"/>
      <c r="C16" s="65"/>
      <c r="D16" s="177" t="str">
        <f>'入力シート'!C11</f>
        <v>999-9999</v>
      </c>
      <c r="E16" s="177"/>
      <c r="F16" s="177"/>
      <c r="G16" s="177"/>
      <c r="H16" s="177"/>
      <c r="I16" s="177"/>
      <c r="J16" s="65"/>
      <c r="K16" s="65"/>
      <c r="L16" s="65"/>
      <c r="M16" s="65"/>
      <c r="N16" s="65"/>
      <c r="O16" s="65"/>
      <c r="P16" s="65"/>
      <c r="Q16" s="65"/>
      <c r="R16" s="65"/>
      <c r="S16" s="65"/>
      <c r="T16" s="65"/>
      <c r="U16" s="65"/>
      <c r="V16" s="65"/>
      <c r="W16" s="65"/>
      <c r="X16" s="65"/>
      <c r="Y16" s="65"/>
      <c r="Z16" s="65"/>
      <c r="AA16" s="65"/>
      <c r="AB16" s="65"/>
      <c r="AC16" s="340" t="str">
        <f>TEXT('入力シート'!C21,"ge/m")</f>
        <v>H11/4</v>
      </c>
      <c r="AD16" s="340"/>
      <c r="AE16" s="342" t="str">
        <f>'入力シート'!D21</f>
        <v>蜂須賀</v>
      </c>
      <c r="AF16" s="342"/>
      <c r="AG16" s="342"/>
      <c r="AH16" s="342"/>
      <c r="AI16" s="342"/>
      <c r="AJ16" s="342"/>
      <c r="AK16" s="342"/>
      <c r="AL16" s="342"/>
      <c r="AM16" s="328" t="str">
        <f>'入力シート'!E21</f>
        <v>Ｄ</v>
      </c>
      <c r="AN16" s="328"/>
      <c r="AO16" s="328" t="str">
        <f>'入力シート'!F21</f>
        <v>１位</v>
      </c>
      <c r="AP16" s="328"/>
    </row>
    <row r="17" spans="1:42" ht="21" customHeight="1">
      <c r="A17" s="335"/>
      <c r="B17" s="341"/>
      <c r="C17" s="342" t="str">
        <f>'入力シート'!C12</f>
        <v>愛媛県</v>
      </c>
      <c r="D17" s="342"/>
      <c r="E17" s="342"/>
      <c r="F17" s="342"/>
      <c r="G17" s="342"/>
      <c r="H17" s="342"/>
      <c r="I17" s="342"/>
      <c r="J17" s="342"/>
      <c r="K17" s="342"/>
      <c r="L17" s="342"/>
      <c r="M17" s="342"/>
      <c r="N17" s="342"/>
      <c r="O17" s="342"/>
      <c r="P17" s="342"/>
      <c r="Q17" s="342"/>
      <c r="R17" s="177" t="str">
        <f>"TEL "&amp;'入力シート'!C13</f>
        <v>TEL ９９９－９９９－９９９９</v>
      </c>
      <c r="S17" s="177"/>
      <c r="T17" s="177"/>
      <c r="U17" s="177"/>
      <c r="V17" s="177"/>
      <c r="W17" s="177"/>
      <c r="X17" s="177"/>
      <c r="Y17" s="177"/>
      <c r="Z17" s="177"/>
      <c r="AA17" s="177"/>
      <c r="AB17" s="24"/>
      <c r="AC17" s="340"/>
      <c r="AD17" s="340"/>
      <c r="AE17" s="342"/>
      <c r="AF17" s="342"/>
      <c r="AG17" s="342"/>
      <c r="AH17" s="342"/>
      <c r="AI17" s="342"/>
      <c r="AJ17" s="342"/>
      <c r="AK17" s="342"/>
      <c r="AL17" s="342"/>
      <c r="AM17" s="328"/>
      <c r="AN17" s="328"/>
      <c r="AO17" s="328"/>
      <c r="AP17" s="328"/>
    </row>
    <row r="18" spans="1:42" ht="18" customHeight="1">
      <c r="A18" s="335"/>
      <c r="B18" s="73"/>
      <c r="C18" s="126" t="str">
        <f>'入力シート'!C14</f>
        <v>無職</v>
      </c>
      <c r="D18" s="126"/>
      <c r="E18" s="126"/>
      <c r="F18" s="126"/>
      <c r="G18" s="126"/>
      <c r="H18" s="126"/>
      <c r="I18" s="126"/>
      <c r="J18" s="126"/>
      <c r="K18" s="126"/>
      <c r="L18" s="126"/>
      <c r="M18" s="126"/>
      <c r="N18" s="126"/>
      <c r="O18" s="126"/>
      <c r="P18" s="126"/>
      <c r="Q18" s="126"/>
      <c r="R18" s="177" t="str">
        <f>"TEL "&amp;'入力シート'!C15</f>
        <v>TEL ９９９－９９９－９９９９</v>
      </c>
      <c r="S18" s="177"/>
      <c r="T18" s="177"/>
      <c r="U18" s="177"/>
      <c r="V18" s="177"/>
      <c r="W18" s="177"/>
      <c r="X18" s="177"/>
      <c r="Y18" s="177"/>
      <c r="Z18" s="177"/>
      <c r="AA18" s="177"/>
      <c r="AB18" s="65"/>
      <c r="AC18" s="340" t="str">
        <f>TEXT('入力シート'!C22,"ge/m")</f>
        <v>H11/6</v>
      </c>
      <c r="AD18" s="340"/>
      <c r="AE18" s="342" t="str">
        <f>'入力シート'!D22</f>
        <v>広島</v>
      </c>
      <c r="AF18" s="342"/>
      <c r="AG18" s="342"/>
      <c r="AH18" s="342"/>
      <c r="AI18" s="342"/>
      <c r="AJ18" s="342"/>
      <c r="AK18" s="342"/>
      <c r="AL18" s="342"/>
      <c r="AM18" s="328" t="str">
        <f>'入力シート'!E22</f>
        <v>Ｄ</v>
      </c>
      <c r="AN18" s="328"/>
      <c r="AO18" s="328" t="str">
        <f>'入力シート'!F22</f>
        <v>１位</v>
      </c>
      <c r="AP18" s="328"/>
    </row>
    <row r="19" spans="1:42" ht="18" customHeight="1">
      <c r="A19" s="336"/>
      <c r="B19" s="73"/>
      <c r="C19" s="126"/>
      <c r="D19" s="126"/>
      <c r="E19" s="126"/>
      <c r="F19" s="126"/>
      <c r="G19" s="126"/>
      <c r="H19" s="126"/>
      <c r="I19" s="126"/>
      <c r="J19" s="126"/>
      <c r="K19" s="126"/>
      <c r="L19" s="126"/>
      <c r="M19" s="126"/>
      <c r="N19" s="126"/>
      <c r="O19" s="126"/>
      <c r="P19" s="126"/>
      <c r="Q19" s="126"/>
      <c r="R19" s="177"/>
      <c r="S19" s="177"/>
      <c r="T19" s="177"/>
      <c r="U19" s="177"/>
      <c r="V19" s="177"/>
      <c r="W19" s="177"/>
      <c r="X19" s="177"/>
      <c r="Y19" s="177"/>
      <c r="Z19" s="177"/>
      <c r="AA19" s="177"/>
      <c r="AB19" s="65"/>
      <c r="AC19" s="340"/>
      <c r="AD19" s="340"/>
      <c r="AE19" s="342"/>
      <c r="AF19" s="342"/>
      <c r="AG19" s="342"/>
      <c r="AH19" s="342"/>
      <c r="AI19" s="342"/>
      <c r="AJ19" s="342"/>
      <c r="AK19" s="342"/>
      <c r="AL19" s="342"/>
      <c r="AM19" s="328"/>
      <c r="AN19" s="328"/>
      <c r="AO19" s="328"/>
      <c r="AP19" s="328"/>
    </row>
    <row r="20" spans="1:42" ht="18" customHeight="1">
      <c r="A20" s="336"/>
      <c r="B20" s="73"/>
      <c r="C20" s="331"/>
      <c r="D20" s="328" t="str">
        <f>'入力シート'!C16</f>
        <v>普通</v>
      </c>
      <c r="E20" s="328"/>
      <c r="F20" s="328"/>
      <c r="G20" s="343"/>
      <c r="H20" s="328" t="str">
        <f>MID('入力シート'!$C$17,1,1)</f>
        <v>1</v>
      </c>
      <c r="I20" s="328" t="str">
        <f>MID('入力シート'!$C$17,2,1)</f>
        <v>2</v>
      </c>
      <c r="J20" s="328" t="str">
        <f>MID('入力シート'!$C$17,3,1)</f>
        <v>3</v>
      </c>
      <c r="K20" s="328" t="str">
        <f>MID('入力シート'!$C$17,4,1)</f>
        <v>4</v>
      </c>
      <c r="L20" s="328" t="str">
        <f>MID('入力シート'!$C$17,5,1)</f>
        <v>5</v>
      </c>
      <c r="M20" s="328" t="str">
        <f>MID('入力シート'!$C$17,6,1)</f>
        <v>6</v>
      </c>
      <c r="N20" s="328" t="str">
        <f>MID('入力シート'!$C$17,7,1)</f>
        <v>7</v>
      </c>
      <c r="O20" s="328" t="str">
        <f>MID('入力シート'!$C$17,8,1)</f>
        <v>8</v>
      </c>
      <c r="P20" s="328" t="str">
        <f>MID('入力シート'!$C$17,9,1)</f>
        <v>9</v>
      </c>
      <c r="Q20" s="328" t="str">
        <f>MID('入力シート'!$C$17,10,1)</f>
        <v>0</v>
      </c>
      <c r="R20" s="328" t="str">
        <f>MID('入力シート'!$C$17,11,1)</f>
        <v>1</v>
      </c>
      <c r="S20" s="328" t="str">
        <f>MID('入力シート'!$C$17,12,1)</f>
        <v>2</v>
      </c>
      <c r="T20" s="344" t="str">
        <f>TEXT('入力シート'!C18,"ge年m月")&amp;" 取得"</f>
        <v>S40年1月 取得</v>
      </c>
      <c r="U20" s="344"/>
      <c r="V20" s="344"/>
      <c r="W20" s="344"/>
      <c r="X20" s="344"/>
      <c r="Y20" s="344"/>
      <c r="Z20" s="344"/>
      <c r="AA20" s="344"/>
      <c r="AB20" s="65"/>
      <c r="AC20" s="340" t="str">
        <f>TEXT('入力シート'!C23,"ge/m")</f>
        <v>H11/9</v>
      </c>
      <c r="AD20" s="340"/>
      <c r="AE20" s="342" t="str">
        <f>'入力シート'!D23</f>
        <v>島根</v>
      </c>
      <c r="AF20" s="342"/>
      <c r="AG20" s="342"/>
      <c r="AH20" s="342"/>
      <c r="AI20" s="342"/>
      <c r="AJ20" s="342"/>
      <c r="AK20" s="342"/>
      <c r="AL20" s="342"/>
      <c r="AM20" s="328" t="str">
        <f>'入力シート'!E23</f>
        <v>Ｄ</v>
      </c>
      <c r="AN20" s="328"/>
      <c r="AO20" s="328" t="str">
        <f>'入力シート'!F23</f>
        <v>１位</v>
      </c>
      <c r="AP20" s="328"/>
    </row>
    <row r="21" spans="1:42" ht="18" customHeight="1">
      <c r="A21" s="336"/>
      <c r="B21" s="73"/>
      <c r="C21" s="331"/>
      <c r="D21" s="328"/>
      <c r="E21" s="328"/>
      <c r="F21" s="328"/>
      <c r="G21" s="343"/>
      <c r="H21" s="328"/>
      <c r="I21" s="328"/>
      <c r="J21" s="328"/>
      <c r="K21" s="328"/>
      <c r="L21" s="328"/>
      <c r="M21" s="328"/>
      <c r="N21" s="328"/>
      <c r="O21" s="328"/>
      <c r="P21" s="328"/>
      <c r="Q21" s="328"/>
      <c r="R21" s="328"/>
      <c r="S21" s="328"/>
      <c r="T21" s="344"/>
      <c r="U21" s="344"/>
      <c r="V21" s="344"/>
      <c r="W21" s="344"/>
      <c r="X21" s="344"/>
      <c r="Y21" s="344"/>
      <c r="Z21" s="344"/>
      <c r="AA21" s="344"/>
      <c r="AB21" s="65"/>
      <c r="AC21" s="340"/>
      <c r="AD21" s="340"/>
      <c r="AE21" s="342"/>
      <c r="AF21" s="342"/>
      <c r="AG21" s="342"/>
      <c r="AH21" s="342"/>
      <c r="AI21" s="342"/>
      <c r="AJ21" s="342"/>
      <c r="AK21" s="342"/>
      <c r="AL21" s="342"/>
      <c r="AM21" s="328"/>
      <c r="AN21" s="328"/>
      <c r="AO21" s="328"/>
      <c r="AP21" s="328"/>
    </row>
    <row r="22" spans="1:42" ht="18" customHeight="1">
      <c r="A22" s="336"/>
      <c r="B22" s="73"/>
      <c r="C22" s="345"/>
      <c r="D22" s="345"/>
      <c r="E22" s="346"/>
      <c r="F22" s="346"/>
      <c r="G22" s="346"/>
      <c r="H22" s="346"/>
      <c r="I22" s="346"/>
      <c r="J22" s="346"/>
      <c r="K22" s="126"/>
      <c r="L22" s="331"/>
      <c r="M22" s="328" t="str">
        <f>MID('入力シート'!$C$19,1,1)</f>
        <v>3</v>
      </c>
      <c r="N22" s="347" t="str">
        <f>MID('入力シート'!$C$19,2,1)</f>
        <v>8</v>
      </c>
      <c r="O22" s="348"/>
      <c r="P22" s="328" t="str">
        <f>MID('入力シート'!$C$20,1,1)</f>
        <v>1</v>
      </c>
      <c r="Q22" s="328" t="str">
        <f>MID('入力シート'!$C$20,2,1)</f>
        <v>2</v>
      </c>
      <c r="R22" s="328" t="str">
        <f>MID('入力シート'!$C$20,3,1)</f>
        <v>3</v>
      </c>
      <c r="S22" s="328" t="str">
        <f>MID('入力シート'!$C$20,4,1)</f>
        <v>4</v>
      </c>
      <c r="T22" s="328" t="str">
        <f>MID('入力シート'!$C$20,5,1)</f>
        <v>5</v>
      </c>
      <c r="U22" s="328" t="str">
        <f>MID('入力シート'!$C$20,6,1)</f>
        <v>6</v>
      </c>
      <c r="V22" s="328" t="str">
        <f>MID('入力シート'!$C$20,7,1)</f>
        <v>7</v>
      </c>
      <c r="W22" s="328" t="str">
        <f>MID('入力シート'!$C$20,8,1)</f>
        <v>8</v>
      </c>
      <c r="X22" s="328" t="str">
        <f>MID('入力シート'!$C$20,9,1)</f>
        <v>0</v>
      </c>
      <c r="Y22" s="328" t="str">
        <f>MID('入力シート'!$C$20,10,1)</f>
        <v>1</v>
      </c>
      <c r="Z22" s="328" t="str">
        <f>MID('入力シート'!$C$20,11,1)</f>
        <v>2</v>
      </c>
      <c r="AA22" s="328">
        <f>MID('入力シート'!$C$20,12,1)</f>
      </c>
      <c r="AB22" s="65"/>
      <c r="AC22" s="340" t="str">
        <f>TEXT('入力シート'!C24,"ge/m")</f>
        <v>H11/10</v>
      </c>
      <c r="AD22" s="340"/>
      <c r="AE22" s="342" t="str">
        <f>'入力シート'!D24</f>
        <v>山口</v>
      </c>
      <c r="AF22" s="342"/>
      <c r="AG22" s="342"/>
      <c r="AH22" s="342"/>
      <c r="AI22" s="342"/>
      <c r="AJ22" s="342"/>
      <c r="AK22" s="342"/>
      <c r="AL22" s="342"/>
      <c r="AM22" s="328" t="str">
        <f>'入力シート'!E24</f>
        <v>Ｄ</v>
      </c>
      <c r="AN22" s="328"/>
      <c r="AO22" s="328" t="str">
        <f>'入力シート'!F24</f>
        <v>１位</v>
      </c>
      <c r="AP22" s="328"/>
    </row>
    <row r="23" spans="1:42" ht="18" customHeight="1">
      <c r="A23" s="336"/>
      <c r="B23" s="73"/>
      <c r="C23" s="345"/>
      <c r="D23" s="345"/>
      <c r="E23" s="346"/>
      <c r="F23" s="346"/>
      <c r="G23" s="346"/>
      <c r="H23" s="346"/>
      <c r="I23" s="346"/>
      <c r="J23" s="346"/>
      <c r="K23" s="126"/>
      <c r="L23" s="331"/>
      <c r="M23" s="328"/>
      <c r="N23" s="347"/>
      <c r="O23" s="348"/>
      <c r="P23" s="328"/>
      <c r="Q23" s="328"/>
      <c r="R23" s="328"/>
      <c r="S23" s="328"/>
      <c r="T23" s="328"/>
      <c r="U23" s="328"/>
      <c r="V23" s="328"/>
      <c r="W23" s="328"/>
      <c r="X23" s="328"/>
      <c r="Y23" s="328"/>
      <c r="Z23" s="328"/>
      <c r="AA23" s="328"/>
      <c r="AB23" s="65"/>
      <c r="AC23" s="340"/>
      <c r="AD23" s="340"/>
      <c r="AE23" s="342"/>
      <c r="AF23" s="342"/>
      <c r="AG23" s="342"/>
      <c r="AH23" s="342"/>
      <c r="AI23" s="342"/>
      <c r="AJ23" s="342"/>
      <c r="AK23" s="342"/>
      <c r="AL23" s="342"/>
      <c r="AM23" s="328"/>
      <c r="AN23" s="328"/>
      <c r="AO23" s="328"/>
      <c r="AP23" s="328"/>
    </row>
    <row r="24" spans="1:42" ht="12.75" customHeight="1">
      <c r="A24" s="335"/>
      <c r="B24" s="71"/>
      <c r="C24" s="349" t="str">
        <f>'入力シート'!C25</f>
        <v>ﾔﾏﾀﾞ ﾊﾅｺ</v>
      </c>
      <c r="D24" s="350"/>
      <c r="E24" s="350"/>
      <c r="F24" s="350"/>
      <c r="G24" s="350"/>
      <c r="H24" s="350"/>
      <c r="I24" s="350"/>
      <c r="J24" s="350"/>
      <c r="K24" s="350"/>
      <c r="L24" s="350"/>
      <c r="M24" s="350"/>
      <c r="N24" s="350"/>
      <c r="O24" s="339"/>
      <c r="P24" s="340"/>
      <c r="Q24" s="340"/>
      <c r="R24" s="210" t="str">
        <f ca="1">TEXT('入力シート'!C27,"ge年m月d日")&amp;"生  "&amp;TEXT(TODAY()-'入力シート'!C27,"yy")&amp;"  歳"</f>
        <v>S40年1月1日生  41  歳</v>
      </c>
      <c r="S24" s="210"/>
      <c r="T24" s="210"/>
      <c r="U24" s="210"/>
      <c r="V24" s="210"/>
      <c r="W24" s="210"/>
      <c r="X24" s="210"/>
      <c r="Y24" s="210"/>
      <c r="Z24" s="210"/>
      <c r="AA24" s="210"/>
      <c r="AB24" s="65"/>
      <c r="AC24" s="126"/>
      <c r="AD24" s="126"/>
      <c r="AE24" s="126"/>
      <c r="AF24" s="126"/>
      <c r="AG24" s="126"/>
      <c r="AH24" s="126"/>
      <c r="AI24" s="126"/>
      <c r="AJ24" s="126"/>
      <c r="AK24" s="126"/>
      <c r="AL24" s="126"/>
      <c r="AM24" s="126"/>
      <c r="AN24" s="126"/>
      <c r="AO24" s="126"/>
      <c r="AP24" s="126"/>
    </row>
    <row r="25" spans="1:42" ht="7.5" customHeight="1">
      <c r="A25" s="335"/>
      <c r="B25" s="341"/>
      <c r="C25" s="219" t="str">
        <f>'入力シート'!C26</f>
        <v>山田 花子</v>
      </c>
      <c r="D25" s="219"/>
      <c r="E25" s="219"/>
      <c r="F25" s="219"/>
      <c r="G25" s="219"/>
      <c r="H25" s="219"/>
      <c r="I25" s="219"/>
      <c r="J25" s="219"/>
      <c r="K25" s="219"/>
      <c r="L25" s="219"/>
      <c r="M25" s="219"/>
      <c r="N25" s="219"/>
      <c r="O25" s="339"/>
      <c r="P25" s="340"/>
      <c r="Q25" s="340"/>
      <c r="R25" s="210"/>
      <c r="S25" s="210"/>
      <c r="T25" s="210"/>
      <c r="U25" s="210"/>
      <c r="V25" s="210"/>
      <c r="W25" s="210"/>
      <c r="X25" s="210"/>
      <c r="Y25" s="210"/>
      <c r="Z25" s="210"/>
      <c r="AA25" s="210"/>
      <c r="AB25" s="65"/>
      <c r="AC25" s="126"/>
      <c r="AD25" s="126"/>
      <c r="AE25" s="126"/>
      <c r="AF25" s="126"/>
      <c r="AG25" s="126"/>
      <c r="AH25" s="126"/>
      <c r="AI25" s="126"/>
      <c r="AJ25" s="126"/>
      <c r="AK25" s="126"/>
      <c r="AL25" s="126"/>
      <c r="AM25" s="126"/>
      <c r="AN25" s="126"/>
      <c r="AO25" s="126"/>
      <c r="AP25" s="126"/>
    </row>
    <row r="26" spans="1:42" ht="7.5" customHeight="1">
      <c r="A26" s="335"/>
      <c r="B26" s="341"/>
      <c r="C26" s="219"/>
      <c r="D26" s="219"/>
      <c r="E26" s="219"/>
      <c r="F26" s="219"/>
      <c r="G26" s="219"/>
      <c r="H26" s="219"/>
      <c r="I26" s="219"/>
      <c r="J26" s="219"/>
      <c r="K26" s="219"/>
      <c r="L26" s="219"/>
      <c r="M26" s="219"/>
      <c r="N26" s="219"/>
      <c r="O26" s="339"/>
      <c r="P26" s="67"/>
      <c r="Q26" s="126" t="str">
        <f>'入力シート'!C28</f>
        <v>O</v>
      </c>
      <c r="R26" s="339"/>
      <c r="S26" s="126" t="str">
        <f>'入力シート'!C29</f>
        <v>ラリークラブ</v>
      </c>
      <c r="T26" s="126"/>
      <c r="U26" s="126"/>
      <c r="V26" s="126"/>
      <c r="W26" s="126"/>
      <c r="X26" s="126"/>
      <c r="Y26" s="126"/>
      <c r="Z26" s="126"/>
      <c r="AA26" s="126"/>
      <c r="AB26" s="65"/>
      <c r="AC26" s="258"/>
      <c r="AD26" s="258"/>
      <c r="AE26" s="258"/>
      <c r="AF26" s="258"/>
      <c r="AG26" s="258"/>
      <c r="AH26" s="258"/>
      <c r="AI26" s="258"/>
      <c r="AJ26" s="258"/>
      <c r="AK26" s="258"/>
      <c r="AL26" s="258"/>
      <c r="AM26" s="258"/>
      <c r="AN26" s="258"/>
      <c r="AO26" s="258"/>
      <c r="AP26" s="258"/>
    </row>
    <row r="27" spans="1:42" ht="7.5" customHeight="1">
      <c r="A27" s="335"/>
      <c r="B27" s="341"/>
      <c r="C27" s="219"/>
      <c r="D27" s="219"/>
      <c r="E27" s="219"/>
      <c r="F27" s="219"/>
      <c r="G27" s="219"/>
      <c r="H27" s="219"/>
      <c r="I27" s="219"/>
      <c r="J27" s="219"/>
      <c r="K27" s="219"/>
      <c r="L27" s="219"/>
      <c r="M27" s="219"/>
      <c r="N27" s="219"/>
      <c r="O27" s="339"/>
      <c r="P27" s="71"/>
      <c r="Q27" s="126"/>
      <c r="R27" s="339"/>
      <c r="S27" s="126"/>
      <c r="T27" s="126"/>
      <c r="U27" s="126"/>
      <c r="V27" s="126"/>
      <c r="W27" s="126"/>
      <c r="X27" s="126"/>
      <c r="Y27" s="126"/>
      <c r="Z27" s="126"/>
      <c r="AA27" s="126"/>
      <c r="AB27" s="65"/>
      <c r="AC27" s="258"/>
      <c r="AD27" s="258"/>
      <c r="AE27" s="258"/>
      <c r="AF27" s="258"/>
      <c r="AG27" s="258"/>
      <c r="AH27" s="258"/>
      <c r="AI27" s="258"/>
      <c r="AJ27" s="258"/>
      <c r="AK27" s="258"/>
      <c r="AL27" s="258"/>
      <c r="AM27" s="258"/>
      <c r="AN27" s="258"/>
      <c r="AO27" s="258"/>
      <c r="AP27" s="258"/>
    </row>
    <row r="28" spans="1:42" ht="7.5" customHeight="1">
      <c r="A28" s="335"/>
      <c r="B28" s="341"/>
      <c r="C28" s="219"/>
      <c r="D28" s="219"/>
      <c r="E28" s="219"/>
      <c r="F28" s="219"/>
      <c r="G28" s="219"/>
      <c r="H28" s="219"/>
      <c r="I28" s="219"/>
      <c r="J28" s="219"/>
      <c r="K28" s="219"/>
      <c r="L28" s="219"/>
      <c r="M28" s="219"/>
      <c r="N28" s="219"/>
      <c r="O28" s="339"/>
      <c r="P28" s="71"/>
      <c r="Q28" s="126"/>
      <c r="R28" s="339"/>
      <c r="S28" s="126"/>
      <c r="T28" s="126"/>
      <c r="U28" s="126"/>
      <c r="V28" s="126"/>
      <c r="W28" s="126"/>
      <c r="X28" s="126"/>
      <c r="Y28" s="126"/>
      <c r="Z28" s="126"/>
      <c r="AA28" s="126"/>
      <c r="AB28" s="65"/>
      <c r="AC28" s="258"/>
      <c r="AD28" s="258"/>
      <c r="AE28" s="258"/>
      <c r="AF28" s="258"/>
      <c r="AG28" s="258"/>
      <c r="AH28" s="258"/>
      <c r="AI28" s="258"/>
      <c r="AJ28" s="258"/>
      <c r="AK28" s="258"/>
      <c r="AL28" s="258"/>
      <c r="AM28" s="258"/>
      <c r="AN28" s="258"/>
      <c r="AO28" s="258"/>
      <c r="AP28" s="258"/>
    </row>
    <row r="29" spans="1:42" ht="15" customHeight="1">
      <c r="A29" s="335"/>
      <c r="B29" s="341"/>
      <c r="C29" s="65"/>
      <c r="D29" s="177" t="str">
        <f>'入力シート'!C30</f>
        <v>999-9999</v>
      </c>
      <c r="E29" s="177"/>
      <c r="F29" s="177"/>
      <c r="G29" s="177"/>
      <c r="H29" s="177"/>
      <c r="I29" s="177"/>
      <c r="J29" s="65"/>
      <c r="K29" s="65"/>
      <c r="L29" s="65"/>
      <c r="M29" s="65"/>
      <c r="N29" s="65"/>
      <c r="O29" s="65"/>
      <c r="P29" s="65"/>
      <c r="Q29" s="65"/>
      <c r="R29" s="65"/>
      <c r="S29" s="65"/>
      <c r="T29" s="65"/>
      <c r="U29" s="65"/>
      <c r="V29" s="65"/>
      <c r="W29" s="65"/>
      <c r="X29" s="65"/>
      <c r="Y29" s="65"/>
      <c r="Z29" s="65"/>
      <c r="AA29" s="65"/>
      <c r="AB29" s="65"/>
      <c r="AC29" s="340" t="str">
        <f>TEXT('入力シート'!C40,"ge/m")</f>
        <v>H11/4</v>
      </c>
      <c r="AD29" s="340"/>
      <c r="AE29" s="342" t="str">
        <f>'入力シート'!D40</f>
        <v>蜂須賀</v>
      </c>
      <c r="AF29" s="342"/>
      <c r="AG29" s="342"/>
      <c r="AH29" s="342"/>
      <c r="AI29" s="342"/>
      <c r="AJ29" s="342"/>
      <c r="AK29" s="342"/>
      <c r="AL29" s="342"/>
      <c r="AM29" s="328" t="str">
        <f>'入力シート'!E40</f>
        <v>Ｄ</v>
      </c>
      <c r="AN29" s="328"/>
      <c r="AO29" s="328" t="str">
        <f>'入力シート'!F40</f>
        <v>１位</v>
      </c>
      <c r="AP29" s="328"/>
    </row>
    <row r="30" spans="1:42" ht="21" customHeight="1">
      <c r="A30" s="335"/>
      <c r="B30" s="341"/>
      <c r="C30" s="342" t="str">
        <f>'入力シート'!C31</f>
        <v>愛媛県</v>
      </c>
      <c r="D30" s="342"/>
      <c r="E30" s="342"/>
      <c r="F30" s="342"/>
      <c r="G30" s="342"/>
      <c r="H30" s="342"/>
      <c r="I30" s="342"/>
      <c r="J30" s="342"/>
      <c r="K30" s="342"/>
      <c r="L30" s="342"/>
      <c r="M30" s="342"/>
      <c r="N30" s="342"/>
      <c r="O30" s="342"/>
      <c r="P30" s="342"/>
      <c r="Q30" s="342"/>
      <c r="R30" s="177" t="str">
        <f>"TEL "&amp;'入力シート'!C32</f>
        <v>TEL ９９９－９９９－９９９９</v>
      </c>
      <c r="S30" s="177"/>
      <c r="T30" s="177"/>
      <c r="U30" s="177"/>
      <c r="V30" s="177"/>
      <c r="W30" s="177"/>
      <c r="X30" s="177"/>
      <c r="Y30" s="177"/>
      <c r="Z30" s="177"/>
      <c r="AA30" s="177"/>
      <c r="AB30" s="65"/>
      <c r="AC30" s="340"/>
      <c r="AD30" s="340"/>
      <c r="AE30" s="342"/>
      <c r="AF30" s="342"/>
      <c r="AG30" s="342"/>
      <c r="AH30" s="342"/>
      <c r="AI30" s="342"/>
      <c r="AJ30" s="342"/>
      <c r="AK30" s="342"/>
      <c r="AL30" s="342"/>
      <c r="AM30" s="328"/>
      <c r="AN30" s="328"/>
      <c r="AO30" s="328"/>
      <c r="AP30" s="328"/>
    </row>
    <row r="31" spans="1:42" ht="18" customHeight="1">
      <c r="A31" s="335"/>
      <c r="B31" s="73"/>
      <c r="C31" s="126" t="str">
        <f>'入力シート'!C33</f>
        <v>無職</v>
      </c>
      <c r="D31" s="126"/>
      <c r="E31" s="126"/>
      <c r="F31" s="126"/>
      <c r="G31" s="126"/>
      <c r="H31" s="126"/>
      <c r="I31" s="126"/>
      <c r="J31" s="126"/>
      <c r="K31" s="126"/>
      <c r="L31" s="126"/>
      <c r="M31" s="126"/>
      <c r="N31" s="126"/>
      <c r="O31" s="126"/>
      <c r="P31" s="126"/>
      <c r="Q31" s="126"/>
      <c r="R31" s="177" t="str">
        <f>"TEL "&amp;'入力シート'!C34</f>
        <v>TEL ９９９－９９９－９９９９</v>
      </c>
      <c r="S31" s="177"/>
      <c r="T31" s="177"/>
      <c r="U31" s="177"/>
      <c r="V31" s="177"/>
      <c r="W31" s="177"/>
      <c r="X31" s="177"/>
      <c r="Y31" s="177"/>
      <c r="Z31" s="177"/>
      <c r="AA31" s="177"/>
      <c r="AB31" s="65"/>
      <c r="AC31" s="340" t="str">
        <f>TEXT('入力シート'!C41,"ge/m")</f>
        <v>H11/6</v>
      </c>
      <c r="AD31" s="340"/>
      <c r="AE31" s="342" t="str">
        <f>'入力シート'!D41</f>
        <v>広島</v>
      </c>
      <c r="AF31" s="342"/>
      <c r="AG31" s="342"/>
      <c r="AH31" s="342"/>
      <c r="AI31" s="342"/>
      <c r="AJ31" s="342"/>
      <c r="AK31" s="342"/>
      <c r="AL31" s="342"/>
      <c r="AM31" s="328" t="str">
        <f>'入力シート'!E41</f>
        <v>Ｄ</v>
      </c>
      <c r="AN31" s="328"/>
      <c r="AO31" s="328" t="str">
        <f>'入力シート'!F41</f>
        <v>１位</v>
      </c>
      <c r="AP31" s="328"/>
    </row>
    <row r="32" spans="1:42" ht="18" customHeight="1">
      <c r="A32" s="336"/>
      <c r="B32" s="73"/>
      <c r="C32" s="126"/>
      <c r="D32" s="126"/>
      <c r="E32" s="126"/>
      <c r="F32" s="126"/>
      <c r="G32" s="126"/>
      <c r="H32" s="126"/>
      <c r="I32" s="126"/>
      <c r="J32" s="126"/>
      <c r="K32" s="126"/>
      <c r="L32" s="126"/>
      <c r="M32" s="126"/>
      <c r="N32" s="126"/>
      <c r="O32" s="126"/>
      <c r="P32" s="126"/>
      <c r="Q32" s="126"/>
      <c r="R32" s="177"/>
      <c r="S32" s="177"/>
      <c r="T32" s="177"/>
      <c r="U32" s="177"/>
      <c r="V32" s="177"/>
      <c r="W32" s="177"/>
      <c r="X32" s="177"/>
      <c r="Y32" s="177"/>
      <c r="Z32" s="177"/>
      <c r="AA32" s="177"/>
      <c r="AB32" s="65"/>
      <c r="AC32" s="340"/>
      <c r="AD32" s="340"/>
      <c r="AE32" s="342"/>
      <c r="AF32" s="342"/>
      <c r="AG32" s="342"/>
      <c r="AH32" s="342"/>
      <c r="AI32" s="342"/>
      <c r="AJ32" s="342"/>
      <c r="AK32" s="342"/>
      <c r="AL32" s="342"/>
      <c r="AM32" s="328"/>
      <c r="AN32" s="328"/>
      <c r="AO32" s="328"/>
      <c r="AP32" s="328"/>
    </row>
    <row r="33" spans="1:42" ht="18" customHeight="1">
      <c r="A33" s="336"/>
      <c r="B33" s="73"/>
      <c r="C33" s="331"/>
      <c r="D33" s="328" t="str">
        <f>'入力シート'!C35</f>
        <v>普通</v>
      </c>
      <c r="E33" s="328"/>
      <c r="F33" s="328"/>
      <c r="G33" s="343"/>
      <c r="H33" s="328" t="str">
        <f>MID('入力シート'!$C$36,1,1)</f>
        <v>1</v>
      </c>
      <c r="I33" s="328" t="str">
        <f>MID('入力シート'!$C$36,2,1)</f>
        <v>2</v>
      </c>
      <c r="J33" s="328" t="str">
        <f>MID('入力シート'!$C$36,3,1)</f>
        <v>3</v>
      </c>
      <c r="K33" s="328" t="str">
        <f>MID('入力シート'!$C$36,4,1)</f>
        <v>4</v>
      </c>
      <c r="L33" s="328" t="str">
        <f>MID('入力シート'!$C$36,5,1)</f>
        <v>5</v>
      </c>
      <c r="M33" s="328" t="str">
        <f>MID('入力シート'!$C$36,6,1)</f>
        <v>6</v>
      </c>
      <c r="N33" s="328" t="str">
        <f>MID('入力シート'!$C$36,7,1)</f>
        <v>7</v>
      </c>
      <c r="O33" s="328" t="str">
        <f>MID('入力シート'!$C$36,8,1)</f>
        <v>8</v>
      </c>
      <c r="P33" s="328" t="str">
        <f>MID('入力シート'!$C$36,9,1)</f>
        <v>9</v>
      </c>
      <c r="Q33" s="328" t="str">
        <f>MID('入力シート'!$C$36,10,1)</f>
        <v>0</v>
      </c>
      <c r="R33" s="328" t="str">
        <f>MID('入力シート'!$C$36,11,1)</f>
        <v>1</v>
      </c>
      <c r="S33" s="328" t="str">
        <f>MID('入力シート'!$C$36,12,1)</f>
        <v>2</v>
      </c>
      <c r="T33" s="344" t="str">
        <f>TEXT('入力シート'!C37,"ge年m月")&amp;" 取得"</f>
        <v>S50年1月 取得</v>
      </c>
      <c r="U33" s="344"/>
      <c r="V33" s="344"/>
      <c r="W33" s="344"/>
      <c r="X33" s="344"/>
      <c r="Y33" s="344"/>
      <c r="Z33" s="344"/>
      <c r="AA33" s="344"/>
      <c r="AB33" s="65"/>
      <c r="AC33" s="340" t="str">
        <f>TEXT('入力シート'!C42,"ge/m")</f>
        <v>H11/9</v>
      </c>
      <c r="AD33" s="340"/>
      <c r="AE33" s="342" t="str">
        <f>'入力シート'!D42</f>
        <v>島根</v>
      </c>
      <c r="AF33" s="342"/>
      <c r="AG33" s="342"/>
      <c r="AH33" s="342"/>
      <c r="AI33" s="342"/>
      <c r="AJ33" s="342"/>
      <c r="AK33" s="342"/>
      <c r="AL33" s="342"/>
      <c r="AM33" s="328" t="str">
        <f>'入力シート'!E42</f>
        <v>Ｄ</v>
      </c>
      <c r="AN33" s="328"/>
      <c r="AO33" s="328" t="str">
        <f>'入力シート'!F42</f>
        <v>１位</v>
      </c>
      <c r="AP33" s="328"/>
    </row>
    <row r="34" spans="1:42" ht="18.75" customHeight="1">
      <c r="A34" s="336"/>
      <c r="B34" s="73"/>
      <c r="C34" s="331"/>
      <c r="D34" s="328"/>
      <c r="E34" s="328"/>
      <c r="F34" s="328"/>
      <c r="G34" s="343"/>
      <c r="H34" s="328"/>
      <c r="I34" s="328"/>
      <c r="J34" s="328"/>
      <c r="K34" s="328"/>
      <c r="L34" s="328"/>
      <c r="M34" s="328"/>
      <c r="N34" s="328"/>
      <c r="O34" s="328"/>
      <c r="P34" s="328"/>
      <c r="Q34" s="328"/>
      <c r="R34" s="328"/>
      <c r="S34" s="328"/>
      <c r="T34" s="344"/>
      <c r="U34" s="344"/>
      <c r="V34" s="344"/>
      <c r="W34" s="344"/>
      <c r="X34" s="344"/>
      <c r="Y34" s="344"/>
      <c r="Z34" s="344"/>
      <c r="AA34" s="344"/>
      <c r="AB34" s="65"/>
      <c r="AC34" s="340"/>
      <c r="AD34" s="340"/>
      <c r="AE34" s="342"/>
      <c r="AF34" s="342"/>
      <c r="AG34" s="342"/>
      <c r="AH34" s="342"/>
      <c r="AI34" s="342"/>
      <c r="AJ34" s="342"/>
      <c r="AK34" s="342"/>
      <c r="AL34" s="342"/>
      <c r="AM34" s="328"/>
      <c r="AN34" s="328"/>
      <c r="AO34" s="328"/>
      <c r="AP34" s="328"/>
    </row>
    <row r="35" spans="1:42" ht="18" customHeight="1">
      <c r="A35" s="336"/>
      <c r="B35" s="73"/>
      <c r="C35" s="345"/>
      <c r="D35" s="345"/>
      <c r="E35" s="346"/>
      <c r="F35" s="346"/>
      <c r="G35" s="346"/>
      <c r="H35" s="346"/>
      <c r="I35" s="346"/>
      <c r="J35" s="346"/>
      <c r="K35" s="126"/>
      <c r="L35" s="331"/>
      <c r="M35" s="328" t="str">
        <f>MID('入力シート'!$C$38,1,1)</f>
        <v>3</v>
      </c>
      <c r="N35" s="347" t="str">
        <f>MID('入力シート'!$C$38,2,1)</f>
        <v>8</v>
      </c>
      <c r="O35" s="348"/>
      <c r="P35" s="328" t="str">
        <f>MID('入力シート'!$C$39,1,1)</f>
        <v>1</v>
      </c>
      <c r="Q35" s="328" t="str">
        <f>MID('入力シート'!$C$39,2,1)</f>
        <v>2</v>
      </c>
      <c r="R35" s="328" t="str">
        <f>MID('入力シート'!$C$39,3,1)</f>
        <v>3</v>
      </c>
      <c r="S35" s="328" t="str">
        <f>MID('入力シート'!$C$39,4,1)</f>
        <v>4</v>
      </c>
      <c r="T35" s="328" t="str">
        <f>MID('入力シート'!$C$39,5,1)</f>
        <v>5</v>
      </c>
      <c r="U35" s="328" t="str">
        <f>MID('入力シート'!$C$39,6,1)</f>
        <v>6</v>
      </c>
      <c r="V35" s="328" t="str">
        <f>MID('入力シート'!$C$39,7,1)</f>
        <v>7</v>
      </c>
      <c r="W35" s="328" t="str">
        <f>MID('入力シート'!$C$39,8,1)</f>
        <v>8</v>
      </c>
      <c r="X35" s="328" t="str">
        <f>MID('入力シート'!$C$39,9,1)</f>
        <v>9</v>
      </c>
      <c r="Y35" s="328" t="str">
        <f>MID('入力シート'!$C$39,10,1)</f>
        <v>0</v>
      </c>
      <c r="Z35" s="328" t="str">
        <f>MID('入力シート'!$C$39,11,1)</f>
        <v>1</v>
      </c>
      <c r="AA35" s="328" t="str">
        <f>MID('入力シート'!$C$39,12,1)</f>
        <v>2</v>
      </c>
      <c r="AB35" s="65"/>
      <c r="AC35" s="340" t="str">
        <f>TEXT('入力シート'!C43,"ge/m")</f>
        <v>H11/10</v>
      </c>
      <c r="AD35" s="340"/>
      <c r="AE35" s="342" t="str">
        <f>'入力シート'!D43</f>
        <v>山口</v>
      </c>
      <c r="AF35" s="342"/>
      <c r="AG35" s="342"/>
      <c r="AH35" s="342"/>
      <c r="AI35" s="342"/>
      <c r="AJ35" s="342"/>
      <c r="AK35" s="342"/>
      <c r="AL35" s="342"/>
      <c r="AM35" s="328" t="str">
        <f>'入力シート'!E43</f>
        <v>Ｄ</v>
      </c>
      <c r="AN35" s="328"/>
      <c r="AO35" s="328" t="str">
        <f>'入力シート'!F43</f>
        <v>１位</v>
      </c>
      <c r="AP35" s="328"/>
    </row>
    <row r="36" spans="1:42" ht="18" customHeight="1">
      <c r="A36" s="336"/>
      <c r="B36" s="73"/>
      <c r="C36" s="345"/>
      <c r="D36" s="345"/>
      <c r="E36" s="346"/>
      <c r="F36" s="346"/>
      <c r="G36" s="346"/>
      <c r="H36" s="346"/>
      <c r="I36" s="346"/>
      <c r="J36" s="346"/>
      <c r="K36" s="126"/>
      <c r="L36" s="331"/>
      <c r="M36" s="328"/>
      <c r="N36" s="347"/>
      <c r="O36" s="348"/>
      <c r="P36" s="328"/>
      <c r="Q36" s="328"/>
      <c r="R36" s="328"/>
      <c r="S36" s="328"/>
      <c r="T36" s="328"/>
      <c r="U36" s="328"/>
      <c r="V36" s="328"/>
      <c r="W36" s="328"/>
      <c r="X36" s="328"/>
      <c r="Y36" s="328"/>
      <c r="Z36" s="328"/>
      <c r="AA36" s="328"/>
      <c r="AB36" s="65"/>
      <c r="AC36" s="340"/>
      <c r="AD36" s="340"/>
      <c r="AE36" s="342"/>
      <c r="AF36" s="342"/>
      <c r="AG36" s="342"/>
      <c r="AH36" s="342"/>
      <c r="AI36" s="342"/>
      <c r="AJ36" s="342"/>
      <c r="AK36" s="342"/>
      <c r="AL36" s="342"/>
      <c r="AM36" s="328"/>
      <c r="AN36" s="328"/>
      <c r="AO36" s="328"/>
      <c r="AP36" s="328"/>
    </row>
    <row r="37" spans="1:42" ht="13.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ht="21.75" customHeight="1">
      <c r="A38" s="328"/>
      <c r="B38" s="328"/>
      <c r="C38" s="328"/>
      <c r="D38" s="328"/>
      <c r="E38" s="328"/>
      <c r="F38" s="126"/>
      <c r="G38" s="126"/>
      <c r="H38" s="126"/>
      <c r="I38" s="126"/>
      <c r="J38" s="126"/>
      <c r="K38" s="126"/>
      <c r="L38" s="126"/>
      <c r="M38" s="328"/>
      <c r="N38" s="328"/>
      <c r="O38" s="328"/>
      <c r="P38" s="126"/>
      <c r="Q38" s="126"/>
      <c r="R38" s="126"/>
      <c r="S38" s="328"/>
      <c r="T38" s="328"/>
      <c r="U38" s="328"/>
      <c r="V38" s="126"/>
      <c r="W38" s="126"/>
      <c r="X38" s="126"/>
      <c r="Y38" s="126"/>
      <c r="Z38" s="126"/>
      <c r="AA38" s="126"/>
      <c r="AB38" s="328"/>
      <c r="AC38" s="328"/>
      <c r="AD38" s="328"/>
      <c r="AE38" s="177"/>
      <c r="AF38" s="177"/>
      <c r="AG38" s="177"/>
      <c r="AH38" s="177"/>
      <c r="AI38" s="177"/>
      <c r="AJ38" s="177"/>
      <c r="AK38" s="177"/>
      <c r="AL38" s="177"/>
      <c r="AM38" s="177"/>
      <c r="AN38" s="177"/>
      <c r="AO38" s="177"/>
      <c r="AP38" s="177"/>
    </row>
    <row r="39" spans="1:15" ht="13.5">
      <c r="A39" s="177"/>
      <c r="B39" s="177"/>
      <c r="C39" s="177"/>
      <c r="D39" s="177"/>
      <c r="E39" s="177"/>
      <c r="F39" s="177"/>
      <c r="G39" s="177"/>
      <c r="H39" s="177"/>
      <c r="I39" s="177"/>
      <c r="J39" s="177"/>
      <c r="K39" s="177"/>
      <c r="L39" s="177"/>
      <c r="M39" s="177"/>
      <c r="N39" s="177"/>
      <c r="O39" s="177"/>
    </row>
  </sheetData>
  <sheetProtection sheet="1" objects="1" scenarios="1"/>
  <mergeCells count="208">
    <mergeCell ref="AB38:AD38"/>
    <mergeCell ref="AE38:AJ38"/>
    <mergeCell ref="AK38:AP38"/>
    <mergeCell ref="A39:O39"/>
    <mergeCell ref="AM35:AN36"/>
    <mergeCell ref="AO35:AP36"/>
    <mergeCell ref="C36:D36"/>
    <mergeCell ref="A38:B38"/>
    <mergeCell ref="C38:E38"/>
    <mergeCell ref="F38:L38"/>
    <mergeCell ref="M38:O38"/>
    <mergeCell ref="P38:R38"/>
    <mergeCell ref="S38:U38"/>
    <mergeCell ref="V38:AA38"/>
    <mergeCell ref="Z35:Z36"/>
    <mergeCell ref="AA35:AA36"/>
    <mergeCell ref="AC35:AD36"/>
    <mergeCell ref="AE35:AL36"/>
    <mergeCell ref="V35:V36"/>
    <mergeCell ref="W35:W36"/>
    <mergeCell ref="X35:X36"/>
    <mergeCell ref="Y35:Y36"/>
    <mergeCell ref="R35:R36"/>
    <mergeCell ref="S35:S36"/>
    <mergeCell ref="T35:T36"/>
    <mergeCell ref="U35:U36"/>
    <mergeCell ref="N35:N36"/>
    <mergeCell ref="O35:O36"/>
    <mergeCell ref="P35:P36"/>
    <mergeCell ref="Q35:Q36"/>
    <mergeCell ref="C35:D35"/>
    <mergeCell ref="E35:K36"/>
    <mergeCell ref="L35:L36"/>
    <mergeCell ref="M35:M36"/>
    <mergeCell ref="AC33:AD34"/>
    <mergeCell ref="AE33:AL34"/>
    <mergeCell ref="AM33:AN34"/>
    <mergeCell ref="AO33:AP34"/>
    <mergeCell ref="Q33:Q34"/>
    <mergeCell ref="R33:R34"/>
    <mergeCell ref="S33:S34"/>
    <mergeCell ref="T33:AA34"/>
    <mergeCell ref="M33:M34"/>
    <mergeCell ref="N33:N34"/>
    <mergeCell ref="O33:O34"/>
    <mergeCell ref="P33:P34"/>
    <mergeCell ref="AM31:AN32"/>
    <mergeCell ref="AO31:AP32"/>
    <mergeCell ref="C33:C34"/>
    <mergeCell ref="D33:F34"/>
    <mergeCell ref="G33:G34"/>
    <mergeCell ref="H33:H34"/>
    <mergeCell ref="I33:I34"/>
    <mergeCell ref="J33:J34"/>
    <mergeCell ref="K33:K34"/>
    <mergeCell ref="L33:L34"/>
    <mergeCell ref="C31:Q32"/>
    <mergeCell ref="R31:AA32"/>
    <mergeCell ref="AC31:AD32"/>
    <mergeCell ref="AE31:AL32"/>
    <mergeCell ref="AM29:AN30"/>
    <mergeCell ref="AO29:AP30"/>
    <mergeCell ref="C30:Q30"/>
    <mergeCell ref="R30:AA30"/>
    <mergeCell ref="B29:B30"/>
    <mergeCell ref="D29:I29"/>
    <mergeCell ref="AC29:AD30"/>
    <mergeCell ref="AE29:AL30"/>
    <mergeCell ref="AC26:AD28"/>
    <mergeCell ref="AE26:AL28"/>
    <mergeCell ref="AM26:AN28"/>
    <mergeCell ref="AO26:AP28"/>
    <mergeCell ref="O26:O28"/>
    <mergeCell ref="Q26:Q28"/>
    <mergeCell ref="R26:R28"/>
    <mergeCell ref="S26:AA28"/>
    <mergeCell ref="AO22:AP23"/>
    <mergeCell ref="C23:D23"/>
    <mergeCell ref="A24:A36"/>
    <mergeCell ref="C24:N24"/>
    <mergeCell ref="O24:O25"/>
    <mergeCell ref="P24:Q25"/>
    <mergeCell ref="R24:AA25"/>
    <mergeCell ref="AC24:AP25"/>
    <mergeCell ref="B25:B28"/>
    <mergeCell ref="C25:N28"/>
    <mergeCell ref="AA22:AA23"/>
    <mergeCell ref="AC22:AD23"/>
    <mergeCell ref="AE22:AL23"/>
    <mergeCell ref="AM22:AN23"/>
    <mergeCell ref="W22:W23"/>
    <mergeCell ref="X22:X23"/>
    <mergeCell ref="Y22:Y23"/>
    <mergeCell ref="Z22:Z23"/>
    <mergeCell ref="S22:S23"/>
    <mergeCell ref="T22:T23"/>
    <mergeCell ref="U22:U23"/>
    <mergeCell ref="V22:V23"/>
    <mergeCell ref="AO20:AP21"/>
    <mergeCell ref="C22:D22"/>
    <mergeCell ref="E22:K23"/>
    <mergeCell ref="L22:L23"/>
    <mergeCell ref="M22:M23"/>
    <mergeCell ref="N22:N23"/>
    <mergeCell ref="O22:O23"/>
    <mergeCell ref="P22:P23"/>
    <mergeCell ref="Q22:Q23"/>
    <mergeCell ref="R22:R23"/>
    <mergeCell ref="T20:AA21"/>
    <mergeCell ref="AC20:AD21"/>
    <mergeCell ref="AE20:AL21"/>
    <mergeCell ref="AM20:AN21"/>
    <mergeCell ref="P20:P21"/>
    <mergeCell ref="Q20:Q21"/>
    <mergeCell ref="R20:R21"/>
    <mergeCell ref="S20:S21"/>
    <mergeCell ref="L20:L21"/>
    <mergeCell ref="M20:M21"/>
    <mergeCell ref="N20:N21"/>
    <mergeCell ref="O20:O21"/>
    <mergeCell ref="AE18:AL19"/>
    <mergeCell ref="AM18:AN19"/>
    <mergeCell ref="AO18:AP19"/>
    <mergeCell ref="C20:C21"/>
    <mergeCell ref="D20:F21"/>
    <mergeCell ref="G20:G21"/>
    <mergeCell ref="H20:H21"/>
    <mergeCell ref="I20:I21"/>
    <mergeCell ref="J20:J21"/>
    <mergeCell ref="K20:K21"/>
    <mergeCell ref="R17:AA17"/>
    <mergeCell ref="C18:Q19"/>
    <mergeCell ref="R18:AA19"/>
    <mergeCell ref="AC18:AD19"/>
    <mergeCell ref="AE13:AL15"/>
    <mergeCell ref="AM13:AN15"/>
    <mergeCell ref="AO13:AP15"/>
    <mergeCell ref="B16:B17"/>
    <mergeCell ref="D16:I16"/>
    <mergeCell ref="AC16:AD17"/>
    <mergeCell ref="AE16:AL17"/>
    <mergeCell ref="AM16:AN17"/>
    <mergeCell ref="AO16:AP17"/>
    <mergeCell ref="C17:Q17"/>
    <mergeCell ref="Q13:Q15"/>
    <mergeCell ref="R13:R15"/>
    <mergeCell ref="S13:AA15"/>
    <mergeCell ref="AC13:AD15"/>
    <mergeCell ref="AO8:AP9"/>
    <mergeCell ref="A11:A23"/>
    <mergeCell ref="C11:N11"/>
    <mergeCell ref="O11:O12"/>
    <mergeCell ref="P11:Q12"/>
    <mergeCell ref="R11:AA12"/>
    <mergeCell ref="AC11:AP12"/>
    <mergeCell ref="B12:B15"/>
    <mergeCell ref="C12:N15"/>
    <mergeCell ref="O13:O15"/>
    <mergeCell ref="AG8:AH9"/>
    <mergeCell ref="AI8:AJ9"/>
    <mergeCell ref="AK8:AL9"/>
    <mergeCell ref="AM8:AN9"/>
    <mergeCell ref="Y8:Z9"/>
    <mergeCell ref="AA8:AB9"/>
    <mergeCell ref="AC8:AD9"/>
    <mergeCell ref="AE8:AF9"/>
    <mergeCell ref="Q8:R9"/>
    <mergeCell ref="S8:T9"/>
    <mergeCell ref="U8:V9"/>
    <mergeCell ref="W8:X9"/>
    <mergeCell ref="N6:O6"/>
    <mergeCell ref="C8:D9"/>
    <mergeCell ref="E8:F9"/>
    <mergeCell ref="G8:H9"/>
    <mergeCell ref="I8:J9"/>
    <mergeCell ref="K8:L9"/>
    <mergeCell ref="M8:N9"/>
    <mergeCell ref="O8:P9"/>
    <mergeCell ref="Y5:Y6"/>
    <mergeCell ref="Z5:Z6"/>
    <mergeCell ref="AA5:AA6"/>
    <mergeCell ref="AB5:AH6"/>
    <mergeCell ref="U5:U6"/>
    <mergeCell ref="V5:V6"/>
    <mergeCell ref="W5:W6"/>
    <mergeCell ref="X5:X6"/>
    <mergeCell ref="N4:AA4"/>
    <mergeCell ref="AB4:AH4"/>
    <mergeCell ref="A5:B6"/>
    <mergeCell ref="C5:M6"/>
    <mergeCell ref="N5:O5"/>
    <mergeCell ref="P5:P6"/>
    <mergeCell ref="Q5:Q6"/>
    <mergeCell ref="R5:R6"/>
    <mergeCell ref="S5:S6"/>
    <mergeCell ref="T5:T6"/>
    <mergeCell ref="AF2:AH2"/>
    <mergeCell ref="AJ2:AK6"/>
    <mergeCell ref="AL2:AP6"/>
    <mergeCell ref="AF3:AH3"/>
    <mergeCell ref="V2:X3"/>
    <mergeCell ref="Y2:Y3"/>
    <mergeCell ref="Z2:AD3"/>
    <mergeCell ref="AE2:AE3"/>
    <mergeCell ref="A2:B3"/>
    <mergeCell ref="C2:M3"/>
    <mergeCell ref="N2:N3"/>
    <mergeCell ref="U2:U3"/>
  </mergeCells>
  <printOptions horizontalCentered="1" verticalCentered="1"/>
  <pageMargins left="0.7480314960629921" right="0" top="0.1968503937007874" bottom="0.1968503937007874" header="0" footer="0"/>
  <pageSetup fitToHeight="1" fitToWidth="1" horizontalDpi="300" verticalDpi="300" orientation="landscape" paperSize="13"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workbookViewId="0" topLeftCell="A1">
      <selection activeCell="E18" sqref="E18:J18"/>
    </sheetView>
  </sheetViews>
  <sheetFormatPr defaultColWidth="8.796875" defaultRowHeight="14.25"/>
  <cols>
    <col min="1" max="1" width="9" style="2" customWidth="1"/>
    <col min="2" max="2" width="9.8984375" style="2" customWidth="1"/>
    <col min="3" max="9" width="5.19921875" style="2" customWidth="1"/>
    <col min="10" max="10" width="9.8984375" style="2" customWidth="1"/>
    <col min="11" max="11" width="3.5" style="2" customWidth="1"/>
    <col min="12" max="12" width="2.69921875" style="2" customWidth="1"/>
    <col min="13" max="13" width="14.69921875" style="2" customWidth="1"/>
    <col min="14" max="14" width="2.69921875" style="2" customWidth="1"/>
    <col min="15" max="15" width="3.8984375" style="2" customWidth="1"/>
    <col min="16" max="16" width="2.69921875" style="2" customWidth="1"/>
    <col min="17" max="17" width="4.09765625" style="2" customWidth="1"/>
    <col min="18" max="18" width="2.69921875" style="2" customWidth="1"/>
    <col min="19" max="19" width="7.5" style="2" customWidth="1"/>
    <col min="20" max="20" width="9.19921875" style="2" customWidth="1"/>
    <col min="21" max="21" width="2.69921875" style="2" customWidth="1"/>
    <col min="22" max="23" width="4.09765625" style="2" customWidth="1"/>
    <col min="24" max="16384" width="9" style="2" customWidth="1"/>
  </cols>
  <sheetData>
    <row r="1" spans="1:12" ht="21.75" thickBot="1">
      <c r="A1" s="47" t="s">
        <v>177</v>
      </c>
      <c r="L1" s="47" t="s">
        <v>178</v>
      </c>
    </row>
    <row r="2" spans="1:23" ht="21" customHeight="1">
      <c r="A2" s="48" t="s">
        <v>179</v>
      </c>
      <c r="B2" s="303"/>
      <c r="C2" s="304"/>
      <c r="D2" s="49" t="s">
        <v>89</v>
      </c>
      <c r="E2" s="319"/>
      <c r="F2" s="321"/>
      <c r="G2" s="322"/>
      <c r="H2" s="49" t="s">
        <v>91</v>
      </c>
      <c r="I2" s="319"/>
      <c r="J2" s="320"/>
      <c r="L2" s="318" t="s">
        <v>180</v>
      </c>
      <c r="M2" s="267"/>
      <c r="N2" s="318" t="s">
        <v>181</v>
      </c>
      <c r="O2" s="274" t="s">
        <v>235</v>
      </c>
      <c r="P2" s="351"/>
      <c r="Q2" s="351"/>
      <c r="R2" s="352"/>
      <c r="S2" s="46" t="s">
        <v>182</v>
      </c>
      <c r="T2" s="90" t="s">
        <v>236</v>
      </c>
      <c r="U2" s="91"/>
      <c r="V2" s="293"/>
      <c r="W2" s="41"/>
    </row>
    <row r="3" spans="1:23" ht="21" customHeight="1">
      <c r="A3" s="50" t="s">
        <v>93</v>
      </c>
      <c r="B3" s="75"/>
      <c r="C3" s="52" t="s">
        <v>183</v>
      </c>
      <c r="D3" s="266" t="s">
        <v>184</v>
      </c>
      <c r="E3" s="266"/>
      <c r="F3" s="53" t="s">
        <v>185</v>
      </c>
      <c r="G3" s="323"/>
      <c r="H3" s="324"/>
      <c r="I3" s="53" t="s">
        <v>94</v>
      </c>
      <c r="J3" s="54"/>
      <c r="L3" s="318"/>
      <c r="M3" s="267"/>
      <c r="N3" s="318"/>
      <c r="O3" s="353"/>
      <c r="P3" s="354"/>
      <c r="Q3" s="354"/>
      <c r="R3" s="355"/>
      <c r="S3" s="46" t="s">
        <v>186</v>
      </c>
      <c r="T3" s="93"/>
      <c r="U3" s="94"/>
      <c r="V3" s="294"/>
      <c r="W3" s="41"/>
    </row>
    <row r="4" spans="1:22" ht="21" customHeight="1">
      <c r="A4" s="295" t="s">
        <v>187</v>
      </c>
      <c r="B4" s="110"/>
      <c r="C4" s="266" t="s">
        <v>188</v>
      </c>
      <c r="D4" s="55" t="s">
        <v>189</v>
      </c>
      <c r="E4" s="266"/>
      <c r="F4" s="266"/>
      <c r="G4" s="266"/>
      <c r="H4" s="266"/>
      <c r="I4" s="266"/>
      <c r="J4" s="298"/>
      <c r="T4" s="41"/>
      <c r="U4" s="41"/>
      <c r="V4" s="41"/>
    </row>
    <row r="5" spans="1:23" ht="21" customHeight="1">
      <c r="A5" s="295"/>
      <c r="B5" s="110"/>
      <c r="C5" s="266"/>
      <c r="D5" s="55" t="s">
        <v>24</v>
      </c>
      <c r="E5" s="266"/>
      <c r="F5" s="266"/>
      <c r="G5" s="266"/>
      <c r="H5" s="266"/>
      <c r="I5" s="266"/>
      <c r="J5" s="298"/>
      <c r="K5" s="2" t="s">
        <v>190</v>
      </c>
      <c r="L5" s="266" t="s">
        <v>191</v>
      </c>
      <c r="M5" s="266"/>
      <c r="N5" s="266"/>
      <c r="O5" s="266"/>
      <c r="P5" s="266"/>
      <c r="Q5" s="46" t="s">
        <v>192</v>
      </c>
      <c r="R5" s="266" t="s">
        <v>191</v>
      </c>
      <c r="S5" s="266"/>
      <c r="T5" s="266"/>
      <c r="U5" s="266"/>
      <c r="V5" s="46" t="s">
        <v>192</v>
      </c>
      <c r="W5" s="56"/>
    </row>
    <row r="6" spans="1:22" ht="21" customHeight="1">
      <c r="A6" s="295"/>
      <c r="B6" s="110"/>
      <c r="C6" s="266" t="s">
        <v>193</v>
      </c>
      <c r="D6" s="55" t="s">
        <v>189</v>
      </c>
      <c r="E6" s="266"/>
      <c r="F6" s="266"/>
      <c r="G6" s="266"/>
      <c r="H6" s="266"/>
      <c r="I6" s="266"/>
      <c r="J6" s="298"/>
      <c r="L6" s="57"/>
      <c r="M6" s="283" t="s">
        <v>194</v>
      </c>
      <c r="N6" s="283"/>
      <c r="O6" s="283"/>
      <c r="P6" s="58"/>
      <c r="Q6" s="9"/>
      <c r="R6" s="57"/>
      <c r="S6" s="283" t="s">
        <v>195</v>
      </c>
      <c r="T6" s="283"/>
      <c r="U6" s="58"/>
      <c r="V6" s="9"/>
    </row>
    <row r="7" spans="1:22" ht="21" customHeight="1">
      <c r="A7" s="295"/>
      <c r="B7" s="110"/>
      <c r="C7" s="266"/>
      <c r="D7" s="55" t="s">
        <v>196</v>
      </c>
      <c r="E7" s="266"/>
      <c r="F7" s="266"/>
      <c r="G7" s="266"/>
      <c r="H7" s="266"/>
      <c r="I7" s="266"/>
      <c r="J7" s="298"/>
      <c r="L7" s="57"/>
      <c r="M7" s="283" t="s">
        <v>197</v>
      </c>
      <c r="N7" s="283"/>
      <c r="O7" s="283"/>
      <c r="P7" s="58"/>
      <c r="Q7" s="9"/>
      <c r="R7" s="57"/>
      <c r="S7" s="283" t="s">
        <v>198</v>
      </c>
      <c r="T7" s="283"/>
      <c r="U7" s="58"/>
      <c r="V7" s="9"/>
    </row>
    <row r="8" spans="1:22" ht="21" customHeight="1">
      <c r="A8" s="305" t="s">
        <v>199</v>
      </c>
      <c r="B8" s="306"/>
      <c r="C8" s="307"/>
      <c r="D8" s="59" t="s">
        <v>22</v>
      </c>
      <c r="E8" s="309"/>
      <c r="F8" s="301"/>
      <c r="G8" s="301"/>
      <c r="H8" s="301"/>
      <c r="I8" s="301"/>
      <c r="J8" s="302"/>
      <c r="L8" s="57"/>
      <c r="M8" s="283" t="s">
        <v>200</v>
      </c>
      <c r="N8" s="283"/>
      <c r="O8" s="283"/>
      <c r="P8" s="58"/>
      <c r="Q8" s="9"/>
      <c r="R8" s="57"/>
      <c r="S8" s="283" t="s">
        <v>201</v>
      </c>
      <c r="T8" s="283"/>
      <c r="U8" s="58"/>
      <c r="V8" s="9"/>
    </row>
    <row r="9" spans="1:22" ht="21" customHeight="1">
      <c r="A9" s="265"/>
      <c r="B9" s="261"/>
      <c r="C9" s="308"/>
      <c r="D9" s="59" t="s">
        <v>23</v>
      </c>
      <c r="E9" s="309"/>
      <c r="F9" s="301"/>
      <c r="G9" s="301"/>
      <c r="H9" s="301"/>
      <c r="I9" s="301"/>
      <c r="J9" s="302"/>
      <c r="L9" s="57"/>
      <c r="M9" s="283" t="s">
        <v>202</v>
      </c>
      <c r="N9" s="283"/>
      <c r="O9" s="283"/>
      <c r="P9" s="58"/>
      <c r="Q9" s="9"/>
      <c r="R9" s="57"/>
      <c r="S9" s="283" t="s">
        <v>203</v>
      </c>
      <c r="T9" s="283"/>
      <c r="U9" s="58"/>
      <c r="V9" s="9"/>
    </row>
    <row r="10" spans="1:22" ht="21" customHeight="1">
      <c r="A10" s="305" t="s">
        <v>204</v>
      </c>
      <c r="B10" s="306"/>
      <c r="C10" s="307"/>
      <c r="D10" s="59" t="s">
        <v>22</v>
      </c>
      <c r="E10" s="309"/>
      <c r="F10" s="301"/>
      <c r="G10" s="301"/>
      <c r="H10" s="301"/>
      <c r="I10" s="301"/>
      <c r="J10" s="302"/>
      <c r="L10" s="57"/>
      <c r="M10" s="283" t="s">
        <v>205</v>
      </c>
      <c r="N10" s="283"/>
      <c r="O10" s="283"/>
      <c r="P10" s="58"/>
      <c r="Q10" s="9"/>
      <c r="R10" s="57"/>
      <c r="S10" s="283" t="s">
        <v>206</v>
      </c>
      <c r="T10" s="283"/>
      <c r="U10" s="58"/>
      <c r="V10" s="9"/>
    </row>
    <row r="11" spans="1:22" ht="21" customHeight="1">
      <c r="A11" s="265"/>
      <c r="B11" s="261"/>
      <c r="C11" s="308"/>
      <c r="D11" s="59" t="s">
        <v>23</v>
      </c>
      <c r="E11" s="309"/>
      <c r="F11" s="301"/>
      <c r="G11" s="301"/>
      <c r="H11" s="301"/>
      <c r="I11" s="301"/>
      <c r="J11" s="302"/>
      <c r="L11" s="57"/>
      <c r="M11" s="283" t="s">
        <v>207</v>
      </c>
      <c r="N11" s="283"/>
      <c r="O11" s="283"/>
      <c r="P11" s="58"/>
      <c r="Q11" s="9"/>
      <c r="R11" s="57"/>
      <c r="S11" s="283" t="s">
        <v>208</v>
      </c>
      <c r="T11" s="283"/>
      <c r="U11" s="58"/>
      <c r="V11" s="9"/>
    </row>
    <row r="12" spans="1:22" ht="21" customHeight="1">
      <c r="A12" s="305" t="s">
        <v>209</v>
      </c>
      <c r="B12" s="306"/>
      <c r="C12" s="307"/>
      <c r="D12" s="59" t="s">
        <v>22</v>
      </c>
      <c r="E12" s="309"/>
      <c r="F12" s="301"/>
      <c r="G12" s="301"/>
      <c r="H12" s="301"/>
      <c r="I12" s="301"/>
      <c r="J12" s="302"/>
      <c r="L12" s="57"/>
      <c r="M12" s="283" t="s">
        <v>210</v>
      </c>
      <c r="N12" s="283"/>
      <c r="O12" s="283"/>
      <c r="P12" s="58"/>
      <c r="Q12" s="9"/>
      <c r="R12" s="57"/>
      <c r="S12" s="283" t="s">
        <v>211</v>
      </c>
      <c r="T12" s="283"/>
      <c r="U12" s="58"/>
      <c r="V12" s="9"/>
    </row>
    <row r="13" spans="1:22" ht="21" customHeight="1">
      <c r="A13" s="265"/>
      <c r="B13" s="261"/>
      <c r="C13" s="308"/>
      <c r="D13" s="59" t="s">
        <v>23</v>
      </c>
      <c r="E13" s="309"/>
      <c r="F13" s="301"/>
      <c r="G13" s="301"/>
      <c r="H13" s="301"/>
      <c r="I13" s="301"/>
      <c r="J13" s="302"/>
      <c r="L13" s="57"/>
      <c r="M13" s="283" t="s">
        <v>212</v>
      </c>
      <c r="N13" s="283"/>
      <c r="O13" s="283"/>
      <c r="P13" s="58"/>
      <c r="Q13" s="9"/>
      <c r="R13" s="57"/>
      <c r="S13" s="283" t="s">
        <v>213</v>
      </c>
      <c r="T13" s="283"/>
      <c r="U13" s="58"/>
      <c r="V13" s="9"/>
    </row>
    <row r="14" spans="1:22" ht="21" customHeight="1" thickBot="1">
      <c r="A14" s="299" t="s">
        <v>214</v>
      </c>
      <c r="B14" s="300"/>
      <c r="C14" s="266"/>
      <c r="D14" s="266"/>
      <c r="E14" s="266"/>
      <c r="F14" s="266"/>
      <c r="G14" s="266"/>
      <c r="H14" s="266"/>
      <c r="I14" s="266"/>
      <c r="J14" s="298"/>
      <c r="L14" s="57"/>
      <c r="M14" s="283" t="s">
        <v>243</v>
      </c>
      <c r="N14" s="283"/>
      <c r="O14" s="283"/>
      <c r="P14" s="58"/>
      <c r="Q14" s="9"/>
      <c r="S14" s="283"/>
      <c r="T14" s="283"/>
      <c r="U14" s="58"/>
      <c r="V14" s="9"/>
    </row>
    <row r="15" spans="1:22" ht="21" customHeight="1">
      <c r="A15" s="299" t="s">
        <v>215</v>
      </c>
      <c r="B15" s="300"/>
      <c r="C15" s="266"/>
      <c r="D15" s="266"/>
      <c r="E15" s="266"/>
      <c r="F15" s="266"/>
      <c r="G15" s="266"/>
      <c r="H15" s="266"/>
      <c r="I15" s="266"/>
      <c r="J15" s="298"/>
      <c r="L15" s="280" t="s">
        <v>216</v>
      </c>
      <c r="M15" s="281"/>
      <c r="N15" s="281"/>
      <c r="O15" s="281"/>
      <c r="P15" s="281"/>
      <c r="Q15" s="281"/>
      <c r="R15" s="281"/>
      <c r="S15" s="281"/>
      <c r="T15" s="281"/>
      <c r="U15" s="281"/>
      <c r="V15" s="282"/>
    </row>
    <row r="16" spans="1:22" ht="21" customHeight="1">
      <c r="A16" s="299" t="s">
        <v>217</v>
      </c>
      <c r="B16" s="300"/>
      <c r="C16" s="266"/>
      <c r="D16" s="266"/>
      <c r="E16" s="266"/>
      <c r="F16" s="266"/>
      <c r="G16" s="266"/>
      <c r="H16" s="266"/>
      <c r="I16" s="266"/>
      <c r="J16" s="298"/>
      <c r="L16" s="271"/>
      <c r="M16" s="272"/>
      <c r="N16" s="272"/>
      <c r="O16" s="272"/>
      <c r="P16" s="272"/>
      <c r="Q16" s="272"/>
      <c r="R16" s="272"/>
      <c r="S16" s="272"/>
      <c r="T16" s="272"/>
      <c r="U16" s="272"/>
      <c r="V16" s="273"/>
    </row>
    <row r="17" spans="1:22" ht="21" customHeight="1">
      <c r="A17" s="299" t="s">
        <v>218</v>
      </c>
      <c r="B17" s="300"/>
      <c r="C17" s="314"/>
      <c r="D17" s="314"/>
      <c r="E17" s="314"/>
      <c r="F17" s="314"/>
      <c r="G17" s="314"/>
      <c r="H17" s="314"/>
      <c r="I17" s="314"/>
      <c r="J17" s="315"/>
      <c r="L17" s="271" t="s">
        <v>219</v>
      </c>
      <c r="M17" s="272"/>
      <c r="N17" s="272"/>
      <c r="O17" s="272"/>
      <c r="P17" s="272"/>
      <c r="Q17" s="272"/>
      <c r="R17" s="272"/>
      <c r="S17" s="272"/>
      <c r="T17" s="272"/>
      <c r="U17" s="272"/>
      <c r="V17" s="273"/>
    </row>
    <row r="18" spans="1:22" ht="21" customHeight="1">
      <c r="A18" s="299" t="s">
        <v>220</v>
      </c>
      <c r="B18" s="300"/>
      <c r="C18" s="316" t="s">
        <v>221</v>
      </c>
      <c r="D18" s="317"/>
      <c r="E18" s="301" t="s">
        <v>222</v>
      </c>
      <c r="F18" s="301"/>
      <c r="G18" s="301"/>
      <c r="H18" s="301"/>
      <c r="I18" s="301"/>
      <c r="J18" s="302"/>
      <c r="L18" s="271"/>
      <c r="M18" s="272"/>
      <c r="N18" s="272"/>
      <c r="O18" s="272"/>
      <c r="P18" s="272"/>
      <c r="Q18" s="272"/>
      <c r="R18" s="272"/>
      <c r="S18" s="272"/>
      <c r="T18" s="272"/>
      <c r="U18" s="272"/>
      <c r="V18" s="273"/>
    </row>
    <row r="19" spans="1:22" ht="21" customHeight="1" thickBot="1">
      <c r="A19" s="356"/>
      <c r="B19" s="357"/>
      <c r="C19" s="310" t="s">
        <v>223</v>
      </c>
      <c r="D19" s="311"/>
      <c r="E19" s="312" t="s">
        <v>224</v>
      </c>
      <c r="F19" s="312"/>
      <c r="G19" s="312"/>
      <c r="H19" s="312"/>
      <c r="I19" s="312"/>
      <c r="J19" s="313"/>
      <c r="L19" s="271" t="s">
        <v>225</v>
      </c>
      <c r="M19" s="272"/>
      <c r="N19" s="272"/>
      <c r="O19" s="272"/>
      <c r="P19" s="272"/>
      <c r="Q19" s="272"/>
      <c r="R19" s="272"/>
      <c r="S19" s="272"/>
      <c r="T19" s="272"/>
      <c r="U19" s="272"/>
      <c r="V19" s="273"/>
    </row>
    <row r="20" spans="1:22" ht="21" customHeight="1">
      <c r="A20" s="161" t="s">
        <v>226</v>
      </c>
      <c r="B20" s="161"/>
      <c r="C20" s="161"/>
      <c r="D20" s="161"/>
      <c r="E20" s="161"/>
      <c r="F20" s="161"/>
      <c r="G20" s="161"/>
      <c r="H20" s="161"/>
      <c r="I20" s="161"/>
      <c r="J20" s="161"/>
      <c r="L20" s="271"/>
      <c r="M20" s="272"/>
      <c r="N20" s="272"/>
      <c r="O20" s="272"/>
      <c r="P20" s="272"/>
      <c r="Q20" s="272"/>
      <c r="R20" s="272"/>
      <c r="S20" s="272"/>
      <c r="T20" s="272"/>
      <c r="U20" s="272"/>
      <c r="V20" s="273"/>
    </row>
    <row r="21" spans="1:22" ht="21" customHeight="1">
      <c r="A21" s="284" t="s">
        <v>227</v>
      </c>
      <c r="B21" s="284"/>
      <c r="C21" s="284"/>
      <c r="D21" s="284"/>
      <c r="E21" s="284"/>
      <c r="F21" s="284"/>
      <c r="G21" s="284"/>
      <c r="H21" s="284"/>
      <c r="I21" s="284"/>
      <c r="J21" s="284"/>
      <c r="L21" s="271" t="s">
        <v>228</v>
      </c>
      <c r="M21" s="272"/>
      <c r="N21" s="272"/>
      <c r="O21" s="272"/>
      <c r="P21" s="272"/>
      <c r="Q21" s="272"/>
      <c r="R21" s="272"/>
      <c r="S21" s="272"/>
      <c r="T21" s="272"/>
      <c r="U21" s="272"/>
      <c r="V21" s="273"/>
    </row>
    <row r="22" spans="1:22" ht="21" customHeight="1">
      <c r="A22" s="284"/>
      <c r="B22" s="284"/>
      <c r="C22" s="284"/>
      <c r="D22" s="284"/>
      <c r="E22" s="284"/>
      <c r="F22" s="284"/>
      <c r="G22" s="284"/>
      <c r="H22" s="284"/>
      <c r="I22" s="284"/>
      <c r="J22" s="284"/>
      <c r="L22" s="271"/>
      <c r="M22" s="272"/>
      <c r="N22" s="272"/>
      <c r="O22" s="272"/>
      <c r="P22" s="272"/>
      <c r="Q22" s="272"/>
      <c r="R22" s="272"/>
      <c r="S22" s="272"/>
      <c r="T22" s="272"/>
      <c r="U22" s="272"/>
      <c r="V22" s="273"/>
    </row>
    <row r="23" spans="1:22" ht="21" customHeight="1">
      <c r="A23" s="284"/>
      <c r="B23" s="284"/>
      <c r="C23" s="284"/>
      <c r="D23" s="284"/>
      <c r="E23" s="284"/>
      <c r="F23" s="284"/>
      <c r="G23" s="284"/>
      <c r="H23" s="284"/>
      <c r="I23" s="284"/>
      <c r="J23" s="284"/>
      <c r="L23" s="271" t="s">
        <v>120</v>
      </c>
      <c r="M23" s="272"/>
      <c r="N23" s="287"/>
      <c r="O23" s="287"/>
      <c r="P23" s="287"/>
      <c r="Q23" s="287"/>
      <c r="R23" s="287"/>
      <c r="S23" s="287"/>
      <c r="T23" s="287"/>
      <c r="U23" s="287"/>
      <c r="V23" s="288"/>
    </row>
    <row r="24" spans="1:22" ht="21" customHeight="1">
      <c r="A24" s="284"/>
      <c r="B24" s="284"/>
      <c r="C24" s="284"/>
      <c r="D24" s="284"/>
      <c r="E24" s="284"/>
      <c r="F24" s="284"/>
      <c r="G24" s="284"/>
      <c r="H24" s="284"/>
      <c r="I24" s="284"/>
      <c r="J24" s="284"/>
      <c r="L24" s="271"/>
      <c r="M24" s="272"/>
      <c r="N24" s="287"/>
      <c r="O24" s="287"/>
      <c r="P24" s="287"/>
      <c r="Q24" s="287"/>
      <c r="R24" s="287"/>
      <c r="S24" s="287"/>
      <c r="T24" s="287"/>
      <c r="U24" s="287"/>
      <c r="V24" s="288"/>
    </row>
    <row r="25" spans="1:22" ht="21" customHeight="1">
      <c r="A25" s="284"/>
      <c r="B25" s="284"/>
      <c r="C25" s="284"/>
      <c r="D25" s="284"/>
      <c r="E25" s="284"/>
      <c r="F25" s="284"/>
      <c r="G25" s="284"/>
      <c r="H25" s="284"/>
      <c r="I25" s="284"/>
      <c r="J25" s="284"/>
      <c r="L25" s="271" t="s">
        <v>229</v>
      </c>
      <c r="M25" s="272"/>
      <c r="N25" s="289"/>
      <c r="O25" s="287"/>
      <c r="P25" s="287"/>
      <c r="Q25" s="287"/>
      <c r="R25" s="287"/>
      <c r="S25" s="287"/>
      <c r="T25" s="287"/>
      <c r="U25" s="287"/>
      <c r="V25" s="288"/>
    </row>
    <row r="26" spans="1:22" ht="21" customHeight="1" thickBot="1">
      <c r="A26" s="28" t="s">
        <v>230</v>
      </c>
      <c r="B26" s="60"/>
      <c r="C26" s="60"/>
      <c r="D26" s="60"/>
      <c r="E26" s="61" t="s">
        <v>231</v>
      </c>
      <c r="F26" s="62"/>
      <c r="G26" s="62"/>
      <c r="H26" s="62"/>
      <c r="I26" s="62"/>
      <c r="J26" s="62"/>
      <c r="L26" s="271"/>
      <c r="M26" s="272"/>
      <c r="N26" s="287"/>
      <c r="O26" s="287"/>
      <c r="P26" s="287"/>
      <c r="Q26" s="287"/>
      <c r="R26" s="287"/>
      <c r="S26" s="287"/>
      <c r="T26" s="287"/>
      <c r="U26" s="287"/>
      <c r="V26" s="288"/>
    </row>
    <row r="27" spans="1:22" ht="21" customHeight="1">
      <c r="A27" s="22"/>
      <c r="B27" s="22"/>
      <c r="C27" s="22"/>
      <c r="D27" s="22"/>
      <c r="E27" s="22"/>
      <c r="G27" s="63" t="s">
        <v>232</v>
      </c>
      <c r="L27" s="271" t="s">
        <v>123</v>
      </c>
      <c r="M27" s="272"/>
      <c r="N27" s="290"/>
      <c r="O27" s="287"/>
      <c r="P27" s="287"/>
      <c r="Q27" s="287"/>
      <c r="R27" s="287"/>
      <c r="S27" s="287"/>
      <c r="T27" s="287"/>
      <c r="U27" s="287"/>
      <c r="V27" s="288"/>
    </row>
    <row r="28" spans="1:22" ht="21" customHeight="1" thickBot="1">
      <c r="A28" s="28" t="s">
        <v>233</v>
      </c>
      <c r="B28" s="60"/>
      <c r="C28" s="60"/>
      <c r="D28" s="60"/>
      <c r="E28" s="61" t="s">
        <v>231</v>
      </c>
      <c r="G28" s="60"/>
      <c r="H28" s="60"/>
      <c r="I28" s="60"/>
      <c r="J28" s="61" t="s">
        <v>231</v>
      </c>
      <c r="L28" s="271"/>
      <c r="M28" s="272"/>
      <c r="N28" s="287"/>
      <c r="O28" s="287"/>
      <c r="P28" s="287"/>
      <c r="Q28" s="287"/>
      <c r="R28" s="287"/>
      <c r="S28" s="287"/>
      <c r="T28" s="287"/>
      <c r="U28" s="287"/>
      <c r="V28" s="288"/>
    </row>
    <row r="29" spans="1:22" ht="21" customHeight="1">
      <c r="A29" s="22"/>
      <c r="B29" s="22"/>
      <c r="C29" s="22"/>
      <c r="D29" s="22"/>
      <c r="E29" s="22"/>
      <c r="G29" s="63" t="s">
        <v>232</v>
      </c>
      <c r="H29" s="22"/>
      <c r="I29" s="22"/>
      <c r="J29" s="22"/>
      <c r="L29" s="271" t="s">
        <v>125</v>
      </c>
      <c r="M29" s="272"/>
      <c r="N29" s="287"/>
      <c r="O29" s="287"/>
      <c r="P29" s="287"/>
      <c r="Q29" s="287"/>
      <c r="R29" s="287"/>
      <c r="S29" s="287"/>
      <c r="T29" s="287"/>
      <c r="U29" s="287"/>
      <c r="V29" s="288"/>
    </row>
    <row r="30" spans="1:22" ht="21" customHeight="1" thickBot="1">
      <c r="A30" s="28" t="s">
        <v>234</v>
      </c>
      <c r="B30" s="60"/>
      <c r="C30" s="60"/>
      <c r="D30" s="60"/>
      <c r="E30" s="61" t="s">
        <v>231</v>
      </c>
      <c r="G30" s="60"/>
      <c r="H30" s="60"/>
      <c r="I30" s="60"/>
      <c r="J30" s="61" t="s">
        <v>231</v>
      </c>
      <c r="L30" s="285"/>
      <c r="M30" s="286"/>
      <c r="N30" s="291"/>
      <c r="O30" s="291"/>
      <c r="P30" s="291"/>
      <c r="Q30" s="291"/>
      <c r="R30" s="291"/>
      <c r="S30" s="291"/>
      <c r="T30" s="291"/>
      <c r="U30" s="291"/>
      <c r="V30" s="292"/>
    </row>
  </sheetData>
  <sheetProtection sheet="1" objects="1" scenarios="1"/>
  <mergeCells count="75">
    <mergeCell ref="L27:M28"/>
    <mergeCell ref="N27:V28"/>
    <mergeCell ref="L29:M30"/>
    <mergeCell ref="N29:V30"/>
    <mergeCell ref="A21:J25"/>
    <mergeCell ref="L21:V22"/>
    <mergeCell ref="L23:M24"/>
    <mergeCell ref="N23:V24"/>
    <mergeCell ref="L25:M26"/>
    <mergeCell ref="N25:V26"/>
    <mergeCell ref="N19:V20"/>
    <mergeCell ref="A20:J20"/>
    <mergeCell ref="A18:B19"/>
    <mergeCell ref="C18:D18"/>
    <mergeCell ref="C19:D19"/>
    <mergeCell ref="E19:J19"/>
    <mergeCell ref="L19:M20"/>
    <mergeCell ref="L17:M18"/>
    <mergeCell ref="N17:V18"/>
    <mergeCell ref="E18:J18"/>
    <mergeCell ref="A17:B17"/>
    <mergeCell ref="C17:J17"/>
    <mergeCell ref="C14:J14"/>
    <mergeCell ref="A15:B15"/>
    <mergeCell ref="C15:J15"/>
    <mergeCell ref="L15:V16"/>
    <mergeCell ref="A16:B16"/>
    <mergeCell ref="C16:J16"/>
    <mergeCell ref="S14:T14"/>
    <mergeCell ref="A14:B14"/>
    <mergeCell ref="M14:O14"/>
    <mergeCell ref="A12:C13"/>
    <mergeCell ref="E12:J12"/>
    <mergeCell ref="M12:O12"/>
    <mergeCell ref="S12:T12"/>
    <mergeCell ref="E13:J13"/>
    <mergeCell ref="M13:O13"/>
    <mergeCell ref="S13:T13"/>
    <mergeCell ref="A10:C11"/>
    <mergeCell ref="E10:J10"/>
    <mergeCell ref="M10:O10"/>
    <mergeCell ref="S10:T10"/>
    <mergeCell ref="E11:J11"/>
    <mergeCell ref="M11:O11"/>
    <mergeCell ref="S11:T11"/>
    <mergeCell ref="S8:T8"/>
    <mergeCell ref="E9:J9"/>
    <mergeCell ref="M9:O9"/>
    <mergeCell ref="S9:T9"/>
    <mergeCell ref="C4:C5"/>
    <mergeCell ref="A8:C9"/>
    <mergeCell ref="E8:J8"/>
    <mergeCell ref="M8:O8"/>
    <mergeCell ref="M6:O6"/>
    <mergeCell ref="A4:B7"/>
    <mergeCell ref="E4:J4"/>
    <mergeCell ref="E5:J5"/>
    <mergeCell ref="C6:C7"/>
    <mergeCell ref="S6:T6"/>
    <mergeCell ref="E7:J7"/>
    <mergeCell ref="M7:O7"/>
    <mergeCell ref="S7:T7"/>
    <mergeCell ref="E6:J6"/>
    <mergeCell ref="M2:M3"/>
    <mergeCell ref="L5:P5"/>
    <mergeCell ref="N2:N3"/>
    <mergeCell ref="O2:R3"/>
    <mergeCell ref="R5:U5"/>
    <mergeCell ref="T2:V3"/>
    <mergeCell ref="B2:C2"/>
    <mergeCell ref="E2:G2"/>
    <mergeCell ref="I2:J2"/>
    <mergeCell ref="L2:L3"/>
    <mergeCell ref="D3:E3"/>
    <mergeCell ref="G3:H3"/>
  </mergeCells>
  <printOptions horizontalCentered="1" verticalCentered="1"/>
  <pageMargins left="0.5905511811023623" right="0.7874015748031497" top="0.1968503937007874" bottom="0.1968503937007874" header="0" footer="0"/>
  <pageSetup fitToHeight="1" fitToWidth="1" orientation="landscape" paperSize="13"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30"/>
  <sheetViews>
    <sheetView workbookViewId="0" topLeftCell="B1">
      <selection activeCell="B10" sqref="A1:IV16384"/>
    </sheetView>
  </sheetViews>
  <sheetFormatPr defaultColWidth="8.796875" defaultRowHeight="14.25"/>
  <cols>
    <col min="1" max="1" width="9" style="2" customWidth="1"/>
    <col min="2" max="2" width="9.8984375" style="2" customWidth="1"/>
    <col min="3" max="9" width="5.19921875" style="2" customWidth="1"/>
    <col min="10" max="10" width="9.8984375" style="2" customWidth="1"/>
    <col min="11" max="11" width="3.5" style="2" customWidth="1"/>
    <col min="12" max="12" width="2.69921875" style="2" customWidth="1"/>
    <col min="13" max="13" width="14.69921875" style="2" customWidth="1"/>
    <col min="14" max="14" width="2.69921875" style="2" customWidth="1"/>
    <col min="15" max="15" width="3.8984375" style="2" customWidth="1"/>
    <col min="16" max="16" width="2.69921875" style="2" customWidth="1"/>
    <col min="17" max="17" width="4.09765625" style="2" customWidth="1"/>
    <col min="18" max="18" width="2.69921875" style="2" customWidth="1"/>
    <col min="19" max="19" width="7.5" style="2" customWidth="1"/>
    <col min="20" max="20" width="9.19921875" style="2" customWidth="1"/>
    <col min="21" max="21" width="2.69921875" style="2" customWidth="1"/>
    <col min="22" max="23" width="4.09765625" style="2" customWidth="1"/>
    <col min="24" max="16384" width="9" style="2" customWidth="1"/>
  </cols>
  <sheetData>
    <row r="1" spans="1:22" ht="21">
      <c r="A1" s="66"/>
      <c r="B1" s="65"/>
      <c r="C1" s="65"/>
      <c r="D1" s="65"/>
      <c r="E1" s="65"/>
      <c r="F1" s="65"/>
      <c r="G1" s="65"/>
      <c r="H1" s="65"/>
      <c r="I1" s="65"/>
      <c r="J1" s="65"/>
      <c r="K1" s="65"/>
      <c r="L1" s="66"/>
      <c r="M1" s="65"/>
      <c r="N1" s="65"/>
      <c r="O1" s="65"/>
      <c r="P1" s="65"/>
      <c r="Q1" s="65"/>
      <c r="R1" s="65"/>
      <c r="S1" s="65"/>
      <c r="T1" s="65"/>
      <c r="U1" s="65"/>
      <c r="V1" s="65"/>
    </row>
    <row r="2" spans="1:23" ht="21" customHeight="1">
      <c r="A2" s="69"/>
      <c r="B2" s="126" t="str">
        <f>'入力シート'!C46</f>
        <v>愛媛500 あ0000</v>
      </c>
      <c r="C2" s="126"/>
      <c r="D2" s="69"/>
      <c r="E2" s="328" t="str">
        <f>'入力シート'!C47</f>
        <v>ランサー</v>
      </c>
      <c r="F2" s="328"/>
      <c r="G2" s="328"/>
      <c r="H2" s="69"/>
      <c r="I2" s="328" t="str">
        <f>'入力シート'!C48</f>
        <v>E-CE9A</v>
      </c>
      <c r="J2" s="328"/>
      <c r="K2" s="65"/>
      <c r="L2" s="339"/>
      <c r="M2" s="177"/>
      <c r="N2" s="339"/>
      <c r="O2" s="177"/>
      <c r="P2" s="177"/>
      <c r="Q2" s="177"/>
      <c r="R2" s="177"/>
      <c r="S2" s="74"/>
      <c r="T2" s="177"/>
      <c r="U2" s="177"/>
      <c r="V2" s="177"/>
      <c r="W2" s="41"/>
    </row>
    <row r="3" spans="1:23" ht="21" customHeight="1">
      <c r="A3" s="69"/>
      <c r="B3" s="76" t="str">
        <f>TEXT('入力シート'!C49,"####")&amp;" cc"</f>
        <v>1997 cc</v>
      </c>
      <c r="C3" s="69"/>
      <c r="D3" s="328"/>
      <c r="E3" s="328"/>
      <c r="F3" s="77"/>
      <c r="G3" s="126"/>
      <c r="H3" s="126"/>
      <c r="I3" s="77"/>
      <c r="J3" s="68" t="str">
        <f>'入力シート'!C50</f>
        <v>JM-148</v>
      </c>
      <c r="K3" s="65"/>
      <c r="L3" s="339"/>
      <c r="M3" s="177"/>
      <c r="N3" s="339"/>
      <c r="O3" s="177"/>
      <c r="P3" s="177"/>
      <c r="Q3" s="177"/>
      <c r="R3" s="177"/>
      <c r="S3" s="74"/>
      <c r="T3" s="177"/>
      <c r="U3" s="177"/>
      <c r="V3" s="177"/>
      <c r="W3" s="41"/>
    </row>
    <row r="4" spans="1:22" ht="21" customHeight="1">
      <c r="A4" s="258"/>
      <c r="B4" s="258"/>
      <c r="C4" s="328"/>
      <c r="D4" s="72"/>
      <c r="E4" s="328" t="str">
        <f>'入力シート'!C51</f>
        <v>BS RE460R</v>
      </c>
      <c r="F4" s="328"/>
      <c r="G4" s="328"/>
      <c r="H4" s="328"/>
      <c r="I4" s="328"/>
      <c r="J4" s="328"/>
      <c r="K4" s="65"/>
      <c r="L4" s="65"/>
      <c r="M4" s="65"/>
      <c r="N4" s="65"/>
      <c r="O4" s="65"/>
      <c r="P4" s="65"/>
      <c r="Q4" s="65"/>
      <c r="R4" s="65"/>
      <c r="S4" s="65"/>
      <c r="T4" s="24"/>
      <c r="U4" s="24"/>
      <c r="V4" s="24"/>
    </row>
    <row r="5" spans="1:23" ht="21" customHeight="1">
      <c r="A5" s="258"/>
      <c r="B5" s="258"/>
      <c r="C5" s="328"/>
      <c r="D5" s="72"/>
      <c r="E5" s="328" t="str">
        <f>'入力シート'!C52</f>
        <v>195/65-R15</v>
      </c>
      <c r="F5" s="328"/>
      <c r="G5" s="328"/>
      <c r="H5" s="328"/>
      <c r="I5" s="328"/>
      <c r="J5" s="328"/>
      <c r="K5" s="65" t="s">
        <v>237</v>
      </c>
      <c r="L5" s="328"/>
      <c r="M5" s="328"/>
      <c r="N5" s="328"/>
      <c r="O5" s="328"/>
      <c r="P5" s="328"/>
      <c r="Q5" s="74"/>
      <c r="R5" s="328"/>
      <c r="S5" s="328"/>
      <c r="T5" s="328"/>
      <c r="U5" s="328"/>
      <c r="V5" s="74"/>
      <c r="W5" s="56"/>
    </row>
    <row r="6" spans="1:22" ht="21" customHeight="1">
      <c r="A6" s="258"/>
      <c r="B6" s="258"/>
      <c r="C6" s="328"/>
      <c r="D6" s="72"/>
      <c r="E6" s="328" t="str">
        <f>'入力シート'!C53</f>
        <v>BS RE460R</v>
      </c>
      <c r="F6" s="328"/>
      <c r="G6" s="328"/>
      <c r="H6" s="328"/>
      <c r="I6" s="328"/>
      <c r="J6" s="328"/>
      <c r="K6" s="65"/>
      <c r="L6" s="68"/>
      <c r="M6" s="258"/>
      <c r="N6" s="258"/>
      <c r="O6" s="258"/>
      <c r="P6" s="68"/>
      <c r="Q6" s="65"/>
      <c r="R6" s="68"/>
      <c r="S6" s="258"/>
      <c r="T6" s="258"/>
      <c r="U6" s="68"/>
      <c r="V6" s="65"/>
    </row>
    <row r="7" spans="1:22" ht="21" customHeight="1">
      <c r="A7" s="258"/>
      <c r="B7" s="258"/>
      <c r="C7" s="328"/>
      <c r="D7" s="72"/>
      <c r="E7" s="328" t="str">
        <f>'入力シート'!C54</f>
        <v>195/65-R15</v>
      </c>
      <c r="F7" s="328"/>
      <c r="G7" s="328"/>
      <c r="H7" s="328"/>
      <c r="I7" s="328"/>
      <c r="J7" s="328"/>
      <c r="K7" s="65"/>
      <c r="L7" s="68"/>
      <c r="M7" s="258"/>
      <c r="N7" s="258"/>
      <c r="O7" s="258"/>
      <c r="P7" s="68"/>
      <c r="Q7" s="65"/>
      <c r="R7" s="68"/>
      <c r="S7" s="258"/>
      <c r="T7" s="258"/>
      <c r="U7" s="68"/>
      <c r="V7" s="65"/>
    </row>
    <row r="8" spans="1:22" ht="21" customHeight="1">
      <c r="A8" s="258"/>
      <c r="B8" s="258"/>
      <c r="C8" s="177"/>
      <c r="D8" s="78"/>
      <c r="E8" s="328" t="str">
        <f>'入力シート'!C55</f>
        <v>ハート</v>
      </c>
      <c r="F8" s="328"/>
      <c r="G8" s="328"/>
      <c r="H8" s="328"/>
      <c r="I8" s="328"/>
      <c r="J8" s="328"/>
      <c r="K8" s="65"/>
      <c r="L8" s="68"/>
      <c r="M8" s="258"/>
      <c r="N8" s="258"/>
      <c r="O8" s="258"/>
      <c r="P8" s="68"/>
      <c r="Q8" s="65"/>
      <c r="R8" s="68"/>
      <c r="S8" s="258"/>
      <c r="T8" s="258"/>
      <c r="U8" s="68"/>
      <c r="V8" s="65"/>
    </row>
    <row r="9" spans="1:22" ht="21" customHeight="1">
      <c r="A9" s="258"/>
      <c r="B9" s="258"/>
      <c r="C9" s="177"/>
      <c r="D9" s="78"/>
      <c r="E9" s="328" t="str">
        <f>'入力シート'!C56</f>
        <v>ハート</v>
      </c>
      <c r="F9" s="328"/>
      <c r="G9" s="328"/>
      <c r="H9" s="328"/>
      <c r="I9" s="328"/>
      <c r="J9" s="328"/>
      <c r="K9" s="65"/>
      <c r="L9" s="68"/>
      <c r="M9" s="258"/>
      <c r="N9" s="258"/>
      <c r="O9" s="258"/>
      <c r="P9" s="68"/>
      <c r="Q9" s="65"/>
      <c r="R9" s="68"/>
      <c r="S9" s="258"/>
      <c r="T9" s="258"/>
      <c r="U9" s="68"/>
      <c r="V9" s="65"/>
    </row>
    <row r="10" spans="1:22" ht="21" customHeight="1">
      <c r="A10" s="258"/>
      <c r="B10" s="258"/>
      <c r="C10" s="177"/>
      <c r="D10" s="78"/>
      <c r="E10" s="328" t="str">
        <f>'入力シート'!C57</f>
        <v>K・Y・B</v>
      </c>
      <c r="F10" s="328"/>
      <c r="G10" s="328"/>
      <c r="H10" s="328"/>
      <c r="I10" s="328"/>
      <c r="J10" s="328"/>
      <c r="K10" s="65"/>
      <c r="L10" s="68"/>
      <c r="M10" s="258"/>
      <c r="N10" s="258"/>
      <c r="O10" s="258"/>
      <c r="P10" s="68"/>
      <c r="Q10" s="65"/>
      <c r="R10" s="68"/>
      <c r="S10" s="258"/>
      <c r="T10" s="258"/>
      <c r="U10" s="68"/>
      <c r="V10" s="65"/>
    </row>
    <row r="11" spans="1:22" ht="21" customHeight="1">
      <c r="A11" s="258"/>
      <c r="B11" s="258"/>
      <c r="C11" s="177"/>
      <c r="D11" s="78"/>
      <c r="E11" s="328" t="str">
        <f>'入力シート'!C58</f>
        <v>K・Y・B</v>
      </c>
      <c r="F11" s="328"/>
      <c r="G11" s="328"/>
      <c r="H11" s="328"/>
      <c r="I11" s="328"/>
      <c r="J11" s="328"/>
      <c r="K11" s="65"/>
      <c r="L11" s="68"/>
      <c r="M11" s="258"/>
      <c r="N11" s="258"/>
      <c r="O11" s="258"/>
      <c r="P11" s="68"/>
      <c r="Q11" s="65"/>
      <c r="R11" s="68"/>
      <c r="S11" s="258"/>
      <c r="T11" s="258"/>
      <c r="U11" s="68"/>
      <c r="V11" s="65"/>
    </row>
    <row r="12" spans="1:22" ht="21" customHeight="1">
      <c r="A12" s="258"/>
      <c r="B12" s="258"/>
      <c r="C12" s="177"/>
      <c r="D12" s="78"/>
      <c r="E12" s="328" t="str">
        <f>'入力シート'!C59</f>
        <v>キャロッセ</v>
      </c>
      <c r="F12" s="328"/>
      <c r="G12" s="328"/>
      <c r="H12" s="328"/>
      <c r="I12" s="328"/>
      <c r="J12" s="328"/>
      <c r="K12" s="65"/>
      <c r="L12" s="68"/>
      <c r="M12" s="258"/>
      <c r="N12" s="258"/>
      <c r="O12" s="258"/>
      <c r="P12" s="68"/>
      <c r="Q12" s="65"/>
      <c r="R12" s="68"/>
      <c r="S12" s="258"/>
      <c r="T12" s="258"/>
      <c r="U12" s="68"/>
      <c r="V12" s="65"/>
    </row>
    <row r="13" spans="1:22" ht="21" customHeight="1">
      <c r="A13" s="258"/>
      <c r="B13" s="258"/>
      <c r="C13" s="177"/>
      <c r="D13" s="78"/>
      <c r="E13" s="328" t="str">
        <f>'入力シート'!C60</f>
        <v>キャロッセ</v>
      </c>
      <c r="F13" s="328"/>
      <c r="G13" s="328"/>
      <c r="H13" s="328"/>
      <c r="I13" s="328"/>
      <c r="J13" s="328"/>
      <c r="K13" s="65"/>
      <c r="L13" s="68"/>
      <c r="M13" s="258"/>
      <c r="N13" s="258"/>
      <c r="O13" s="258"/>
      <c r="P13" s="68"/>
      <c r="Q13" s="65"/>
      <c r="R13" s="68"/>
      <c r="S13" s="258"/>
      <c r="T13" s="258"/>
      <c r="U13" s="68"/>
      <c r="V13" s="65"/>
    </row>
    <row r="14" spans="1:22" ht="21" customHeight="1">
      <c r="A14" s="359"/>
      <c r="B14" s="359"/>
      <c r="C14" s="328" t="str">
        <f>'入力シート'!C61</f>
        <v>ナルディ</v>
      </c>
      <c r="D14" s="328"/>
      <c r="E14" s="328"/>
      <c r="F14" s="328"/>
      <c r="G14" s="328"/>
      <c r="H14" s="328"/>
      <c r="I14" s="328"/>
      <c r="J14" s="328"/>
      <c r="K14" s="65"/>
      <c r="L14" s="328"/>
      <c r="M14" s="328"/>
      <c r="N14" s="328"/>
      <c r="O14" s="328"/>
      <c r="P14" s="68"/>
      <c r="Q14" s="65"/>
      <c r="R14" s="65"/>
      <c r="S14" s="258"/>
      <c r="T14" s="258"/>
      <c r="U14" s="65"/>
      <c r="V14" s="65"/>
    </row>
    <row r="15" spans="1:22" ht="21" customHeight="1">
      <c r="A15" s="359"/>
      <c r="B15" s="359"/>
      <c r="C15" s="328" t="str">
        <f>'入力シート'!C62</f>
        <v>ノーマル</v>
      </c>
      <c r="D15" s="328"/>
      <c r="E15" s="328"/>
      <c r="F15" s="328"/>
      <c r="G15" s="328"/>
      <c r="H15" s="328"/>
      <c r="I15" s="328"/>
      <c r="J15" s="328"/>
      <c r="K15" s="65"/>
      <c r="L15" s="358"/>
      <c r="M15" s="358"/>
      <c r="N15" s="358"/>
      <c r="O15" s="358"/>
      <c r="P15" s="358"/>
      <c r="Q15" s="358"/>
      <c r="R15" s="358"/>
      <c r="S15" s="358"/>
      <c r="T15" s="358"/>
      <c r="U15" s="358"/>
      <c r="V15" s="358"/>
    </row>
    <row r="16" spans="1:22" ht="21" customHeight="1">
      <c r="A16" s="359"/>
      <c r="B16" s="359"/>
      <c r="C16" s="328" t="str">
        <f>'入力シート'!C63</f>
        <v>JX555Exp</v>
      </c>
      <c r="D16" s="328"/>
      <c r="E16" s="328"/>
      <c r="F16" s="328"/>
      <c r="G16" s="328"/>
      <c r="H16" s="328"/>
      <c r="I16" s="328"/>
      <c r="J16" s="328"/>
      <c r="K16" s="65"/>
      <c r="L16" s="358"/>
      <c r="M16" s="358"/>
      <c r="N16" s="358"/>
      <c r="O16" s="358"/>
      <c r="P16" s="358"/>
      <c r="Q16" s="358"/>
      <c r="R16" s="358"/>
      <c r="S16" s="358"/>
      <c r="T16" s="358"/>
      <c r="U16" s="358"/>
      <c r="V16" s="358"/>
    </row>
    <row r="17" spans="1:22" ht="21" customHeight="1">
      <c r="A17" s="359"/>
      <c r="B17" s="359"/>
      <c r="C17" s="343" t="str">
        <f>"ロールバー　　スプリング　　シート　　ベルト　　乗車定員（"&amp;'入力シート'!C64&amp;"名）"</f>
        <v>ロールバー　　スプリング　　シート　　ベルト　　乗車定員（2名）</v>
      </c>
      <c r="D17" s="343"/>
      <c r="E17" s="343"/>
      <c r="F17" s="343"/>
      <c r="G17" s="343"/>
      <c r="H17" s="343"/>
      <c r="I17" s="343"/>
      <c r="J17" s="343"/>
      <c r="K17" s="65"/>
      <c r="L17" s="358"/>
      <c r="M17" s="358"/>
      <c r="N17" s="358"/>
      <c r="O17" s="358"/>
      <c r="P17" s="358"/>
      <c r="Q17" s="358"/>
      <c r="R17" s="358"/>
      <c r="S17" s="358"/>
      <c r="T17" s="358"/>
      <c r="U17" s="358"/>
      <c r="V17" s="358"/>
    </row>
    <row r="18" spans="1:22" ht="21" customHeight="1">
      <c r="A18" s="258"/>
      <c r="B18" s="258"/>
      <c r="C18" s="360"/>
      <c r="D18" s="360"/>
      <c r="E18" s="328"/>
      <c r="F18" s="328"/>
      <c r="G18" s="328"/>
      <c r="H18" s="328"/>
      <c r="I18" s="328"/>
      <c r="J18" s="328"/>
      <c r="K18" s="65"/>
      <c r="L18" s="358"/>
      <c r="M18" s="358"/>
      <c r="N18" s="358"/>
      <c r="O18" s="358"/>
      <c r="P18" s="358"/>
      <c r="Q18" s="358"/>
      <c r="R18" s="358"/>
      <c r="S18" s="358"/>
      <c r="T18" s="358"/>
      <c r="U18" s="358"/>
      <c r="V18" s="358"/>
    </row>
    <row r="19" spans="1:22" ht="21" customHeight="1">
      <c r="A19" s="258"/>
      <c r="B19" s="258"/>
      <c r="C19" s="126"/>
      <c r="D19" s="126"/>
      <c r="E19" s="328"/>
      <c r="F19" s="328"/>
      <c r="G19" s="328"/>
      <c r="H19" s="328"/>
      <c r="I19" s="328"/>
      <c r="J19" s="328"/>
      <c r="K19" s="65"/>
      <c r="L19" s="358"/>
      <c r="M19" s="358"/>
      <c r="N19" s="358"/>
      <c r="O19" s="358"/>
      <c r="P19" s="358"/>
      <c r="Q19" s="358"/>
      <c r="R19" s="358"/>
      <c r="S19" s="358"/>
      <c r="T19" s="358"/>
      <c r="U19" s="358"/>
      <c r="V19" s="358"/>
    </row>
    <row r="20" spans="1:22" ht="21" customHeight="1">
      <c r="A20" s="330"/>
      <c r="B20" s="330"/>
      <c r="C20" s="330"/>
      <c r="D20" s="330"/>
      <c r="E20" s="330"/>
      <c r="F20" s="330"/>
      <c r="G20" s="330"/>
      <c r="H20" s="330"/>
      <c r="I20" s="330"/>
      <c r="J20" s="330"/>
      <c r="K20" s="65"/>
      <c r="L20" s="358"/>
      <c r="M20" s="358"/>
      <c r="N20" s="358"/>
      <c r="O20" s="358"/>
      <c r="P20" s="358"/>
      <c r="Q20" s="358"/>
      <c r="R20" s="358"/>
      <c r="S20" s="358"/>
      <c r="T20" s="358"/>
      <c r="U20" s="358"/>
      <c r="V20" s="358"/>
    </row>
    <row r="21" spans="1:22" ht="21" customHeight="1">
      <c r="A21" s="361"/>
      <c r="B21" s="361"/>
      <c r="C21" s="361"/>
      <c r="D21" s="361"/>
      <c r="E21" s="361"/>
      <c r="F21" s="361"/>
      <c r="G21" s="361"/>
      <c r="H21" s="361"/>
      <c r="I21" s="361"/>
      <c r="J21" s="361"/>
      <c r="K21" s="65"/>
      <c r="L21" s="358"/>
      <c r="M21" s="358"/>
      <c r="N21" s="358"/>
      <c r="O21" s="358"/>
      <c r="P21" s="358"/>
      <c r="Q21" s="358"/>
      <c r="R21" s="358"/>
      <c r="S21" s="358"/>
      <c r="T21" s="358"/>
      <c r="U21" s="358"/>
      <c r="V21" s="358"/>
    </row>
    <row r="22" spans="1:22" ht="21" customHeight="1">
      <c r="A22" s="361"/>
      <c r="B22" s="361"/>
      <c r="C22" s="361"/>
      <c r="D22" s="361"/>
      <c r="E22" s="361"/>
      <c r="F22" s="361"/>
      <c r="G22" s="361"/>
      <c r="H22" s="361"/>
      <c r="I22" s="361"/>
      <c r="J22" s="361"/>
      <c r="K22" s="65"/>
      <c r="L22" s="358"/>
      <c r="M22" s="358"/>
      <c r="N22" s="358"/>
      <c r="O22" s="358"/>
      <c r="P22" s="358"/>
      <c r="Q22" s="358"/>
      <c r="R22" s="358"/>
      <c r="S22" s="358"/>
      <c r="T22" s="358"/>
      <c r="U22" s="358"/>
      <c r="V22" s="358"/>
    </row>
    <row r="23" spans="1:22" ht="21" customHeight="1">
      <c r="A23" s="361"/>
      <c r="B23" s="361"/>
      <c r="C23" s="361"/>
      <c r="D23" s="361"/>
      <c r="E23" s="361"/>
      <c r="F23" s="361"/>
      <c r="G23" s="361"/>
      <c r="H23" s="361"/>
      <c r="I23" s="361"/>
      <c r="J23" s="361"/>
      <c r="K23" s="65"/>
      <c r="L23" s="358"/>
      <c r="M23" s="358"/>
      <c r="N23" s="346" t="str">
        <f>'入力シート'!C65</f>
        <v>あやしい保険屋</v>
      </c>
      <c r="O23" s="346"/>
      <c r="P23" s="346"/>
      <c r="Q23" s="346"/>
      <c r="R23" s="346"/>
      <c r="S23" s="346"/>
      <c r="T23" s="346"/>
      <c r="U23" s="346"/>
      <c r="V23" s="346"/>
    </row>
    <row r="24" spans="1:22" ht="21" customHeight="1">
      <c r="A24" s="361"/>
      <c r="B24" s="361"/>
      <c r="C24" s="361"/>
      <c r="D24" s="361"/>
      <c r="E24" s="361"/>
      <c r="F24" s="361"/>
      <c r="G24" s="361"/>
      <c r="H24" s="361"/>
      <c r="I24" s="361"/>
      <c r="J24" s="361"/>
      <c r="K24" s="65"/>
      <c r="L24" s="358"/>
      <c r="M24" s="358"/>
      <c r="N24" s="346"/>
      <c r="O24" s="346"/>
      <c r="P24" s="346"/>
      <c r="Q24" s="346"/>
      <c r="R24" s="346"/>
      <c r="S24" s="346"/>
      <c r="T24" s="346"/>
      <c r="U24" s="346"/>
      <c r="V24" s="346"/>
    </row>
    <row r="25" spans="1:22" ht="21" customHeight="1">
      <c r="A25" s="361"/>
      <c r="B25" s="361"/>
      <c r="C25" s="361"/>
      <c r="D25" s="361"/>
      <c r="E25" s="361"/>
      <c r="F25" s="361"/>
      <c r="G25" s="361"/>
      <c r="H25" s="361"/>
      <c r="I25" s="361"/>
      <c r="J25" s="361"/>
      <c r="K25" s="65"/>
      <c r="L25" s="358"/>
      <c r="M25" s="358"/>
      <c r="N25" s="362" t="str">
        <f>TEXT('入力シート'!C66,"ge.m.d")&amp;" ～ "&amp;TEXT(IF(DAY('入力シート'!C66)=DAY('入力シート'!C66+365),'入力シート'!C66+365,'入力シート'!C66+366),"ge.m.d")</f>
        <v>H11.2.28 ～ H12.2.28</v>
      </c>
      <c r="O25" s="346"/>
      <c r="P25" s="346"/>
      <c r="Q25" s="346"/>
      <c r="R25" s="346"/>
      <c r="S25" s="346"/>
      <c r="T25" s="346"/>
      <c r="U25" s="346"/>
      <c r="V25" s="346"/>
    </row>
    <row r="26" spans="1:22" ht="21" customHeight="1">
      <c r="A26" s="27"/>
      <c r="B26" s="65"/>
      <c r="C26" s="65"/>
      <c r="D26" s="65"/>
      <c r="E26" s="79"/>
      <c r="F26" s="80"/>
      <c r="G26" s="80"/>
      <c r="H26" s="80"/>
      <c r="I26" s="80"/>
      <c r="J26" s="80"/>
      <c r="K26" s="65"/>
      <c r="L26" s="358"/>
      <c r="M26" s="358"/>
      <c r="N26" s="346"/>
      <c r="O26" s="346"/>
      <c r="P26" s="346"/>
      <c r="Q26" s="346"/>
      <c r="R26" s="346"/>
      <c r="S26" s="346"/>
      <c r="T26" s="346"/>
      <c r="U26" s="346"/>
      <c r="V26" s="346"/>
    </row>
    <row r="27" spans="1:22" ht="21" customHeight="1">
      <c r="A27" s="65"/>
      <c r="B27" s="65"/>
      <c r="C27" s="65"/>
      <c r="D27" s="65"/>
      <c r="E27" s="65"/>
      <c r="F27" s="65"/>
      <c r="G27" s="63"/>
      <c r="H27" s="65"/>
      <c r="I27" s="65"/>
      <c r="J27" s="65"/>
      <c r="K27" s="65"/>
      <c r="L27" s="358"/>
      <c r="M27" s="358"/>
      <c r="N27" s="363" t="str">
        <f>'入力シート'!C67</f>
        <v>123456780123</v>
      </c>
      <c r="O27" s="346"/>
      <c r="P27" s="346"/>
      <c r="Q27" s="346"/>
      <c r="R27" s="346"/>
      <c r="S27" s="346"/>
      <c r="T27" s="346"/>
      <c r="U27" s="346"/>
      <c r="V27" s="346"/>
    </row>
    <row r="28" spans="1:22" ht="21" customHeight="1">
      <c r="A28" s="27"/>
      <c r="B28" s="65"/>
      <c r="C28" s="65"/>
      <c r="D28" s="65"/>
      <c r="E28" s="79"/>
      <c r="F28" s="65"/>
      <c r="G28" s="65"/>
      <c r="H28" s="65"/>
      <c r="I28" s="65"/>
      <c r="J28" s="79"/>
      <c r="K28" s="65"/>
      <c r="L28" s="358"/>
      <c r="M28" s="358"/>
      <c r="N28" s="346"/>
      <c r="O28" s="346"/>
      <c r="P28" s="346"/>
      <c r="Q28" s="346"/>
      <c r="R28" s="346"/>
      <c r="S28" s="346"/>
      <c r="T28" s="346"/>
      <c r="U28" s="346"/>
      <c r="V28" s="346"/>
    </row>
    <row r="29" spans="1:22" ht="21" customHeight="1">
      <c r="A29" s="65"/>
      <c r="B29" s="65"/>
      <c r="C29" s="65"/>
      <c r="D29" s="65"/>
      <c r="E29" s="65"/>
      <c r="F29" s="65"/>
      <c r="G29" s="63"/>
      <c r="H29" s="65"/>
      <c r="I29" s="65"/>
      <c r="J29" s="65"/>
      <c r="K29" s="65"/>
      <c r="L29" s="358"/>
      <c r="M29" s="358"/>
      <c r="N29" s="346" t="str">
        <f>'入力シート'!C68</f>
        <v>無制限</v>
      </c>
      <c r="O29" s="346"/>
      <c r="P29" s="346"/>
      <c r="Q29" s="346"/>
      <c r="R29" s="346"/>
      <c r="S29" s="346"/>
      <c r="T29" s="346"/>
      <c r="U29" s="346"/>
      <c r="V29" s="346"/>
    </row>
    <row r="30" spans="1:22" ht="21" customHeight="1">
      <c r="A30" s="27"/>
      <c r="B30" s="65"/>
      <c r="C30" s="65"/>
      <c r="D30" s="65"/>
      <c r="E30" s="79"/>
      <c r="F30" s="65"/>
      <c r="G30" s="65"/>
      <c r="H30" s="65"/>
      <c r="I30" s="65"/>
      <c r="J30" s="79"/>
      <c r="K30" s="65"/>
      <c r="L30" s="358"/>
      <c r="M30" s="358"/>
      <c r="N30" s="346"/>
      <c r="O30" s="346"/>
      <c r="P30" s="346"/>
      <c r="Q30" s="346"/>
      <c r="R30" s="346"/>
      <c r="S30" s="346"/>
      <c r="T30" s="346"/>
      <c r="U30" s="346"/>
      <c r="V30" s="346"/>
    </row>
  </sheetData>
  <sheetProtection sheet="1" objects="1" scenarios="1"/>
  <mergeCells count="75">
    <mergeCell ref="L27:M28"/>
    <mergeCell ref="N27:V28"/>
    <mergeCell ref="L29:M30"/>
    <mergeCell ref="N29:V30"/>
    <mergeCell ref="A21:J25"/>
    <mergeCell ref="L21:V22"/>
    <mergeCell ref="L23:M24"/>
    <mergeCell ref="N23:V24"/>
    <mergeCell ref="L25:M26"/>
    <mergeCell ref="N25:V26"/>
    <mergeCell ref="N19:V20"/>
    <mergeCell ref="A20:J20"/>
    <mergeCell ref="A18:B19"/>
    <mergeCell ref="C18:D18"/>
    <mergeCell ref="C19:D19"/>
    <mergeCell ref="E19:J19"/>
    <mergeCell ref="L19:M20"/>
    <mergeCell ref="L17:M18"/>
    <mergeCell ref="N17:V18"/>
    <mergeCell ref="E18:J18"/>
    <mergeCell ref="A17:B17"/>
    <mergeCell ref="C17:J17"/>
    <mergeCell ref="C14:J14"/>
    <mergeCell ref="A15:B15"/>
    <mergeCell ref="C15:J15"/>
    <mergeCell ref="L15:V16"/>
    <mergeCell ref="A16:B16"/>
    <mergeCell ref="C16:J16"/>
    <mergeCell ref="L14:O14"/>
    <mergeCell ref="S14:T14"/>
    <mergeCell ref="A14:B14"/>
    <mergeCell ref="A12:C13"/>
    <mergeCell ref="E12:J12"/>
    <mergeCell ref="M12:O12"/>
    <mergeCell ref="S12:T12"/>
    <mergeCell ref="E13:J13"/>
    <mergeCell ref="M13:O13"/>
    <mergeCell ref="S13:T13"/>
    <mergeCell ref="A10:C11"/>
    <mergeCell ref="E10:J10"/>
    <mergeCell ref="M10:O10"/>
    <mergeCell ref="S10:T10"/>
    <mergeCell ref="E11:J11"/>
    <mergeCell ref="M11:O11"/>
    <mergeCell ref="S11:T11"/>
    <mergeCell ref="S8:T8"/>
    <mergeCell ref="E9:J9"/>
    <mergeCell ref="M9:O9"/>
    <mergeCell ref="S9:T9"/>
    <mergeCell ref="C4:C5"/>
    <mergeCell ref="A8:C9"/>
    <mergeCell ref="E8:J8"/>
    <mergeCell ref="M8:O8"/>
    <mergeCell ref="M6:O6"/>
    <mergeCell ref="A4:B7"/>
    <mergeCell ref="E4:J4"/>
    <mergeCell ref="E5:J5"/>
    <mergeCell ref="C6:C7"/>
    <mergeCell ref="S6:T6"/>
    <mergeCell ref="E7:J7"/>
    <mergeCell ref="M7:O7"/>
    <mergeCell ref="S7:T7"/>
    <mergeCell ref="E6:J6"/>
    <mergeCell ref="M2:M3"/>
    <mergeCell ref="L5:P5"/>
    <mergeCell ref="N2:N3"/>
    <mergeCell ref="O2:R3"/>
    <mergeCell ref="R5:U5"/>
    <mergeCell ref="T2:V3"/>
    <mergeCell ref="B2:C2"/>
    <mergeCell ref="E2:G2"/>
    <mergeCell ref="I2:J2"/>
    <mergeCell ref="L2:L3"/>
    <mergeCell ref="D3:E3"/>
    <mergeCell ref="G3:H3"/>
  </mergeCells>
  <printOptions horizontalCentered="1" verticalCentered="1"/>
  <pageMargins left="0.5905511811023623" right="0.7874015748031497" top="0.1968503937007874" bottom="0.1968503937007874" header="0" footer="0"/>
  <pageSetup fitToHeight="1" fitToWidth="1" orientation="landscape" paperSize="13"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higaki</dc:creator>
  <cp:keywords/>
  <dc:description/>
  <cp:lastModifiedBy>kazu</cp:lastModifiedBy>
  <cp:lastPrinted>2006-03-02T23:26:02Z</cp:lastPrinted>
  <dcterms:created xsi:type="dcterms:W3CDTF">2000-03-07T10:18:33Z</dcterms:created>
  <dcterms:modified xsi:type="dcterms:W3CDTF">2006-03-02T23:26:06Z</dcterms:modified>
  <cp:category/>
  <cp:version/>
  <cp:contentType/>
  <cp:contentStatus/>
</cp:coreProperties>
</file>